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codeName="ThisWorkbook"/>
  <mc:AlternateContent xmlns:mc="http://schemas.openxmlformats.org/markup-compatibility/2006">
    <mc:Choice Requires="x15">
      <x15ac:absPath xmlns:x15ac="http://schemas.microsoft.com/office/spreadsheetml/2010/11/ac" url="https://odemail-my.sharepoint.com/personal/jenna_montgomery_ode_oregon_gov/Documents/CLSD Federal Grant 2024/"/>
    </mc:Choice>
  </mc:AlternateContent>
  <xr:revisionPtr revIDLastSave="0" documentId="8_{F3B10531-6FE6-4B01-B4A5-E1424F493DDF}" xr6:coauthVersionLast="47" xr6:coauthVersionMax="47" xr10:uidLastSave="{00000000-0000-0000-0000-000000000000}"/>
  <workbookProtection workbookAlgorithmName="SHA-512" workbookHashValue="8A16afRweER96DSZ94aQz58Si9bma+9Yu8ozM6M2lQ+xLellje6Ir9JyiAu0iKkkkI8lQXbgGD3ao+gwdHChFA==" workbookSaltValue="FxrPBwzEodSEA5l+wthBvA==" workbookSpinCount="100000" lockStructure="1"/>
  <bookViews>
    <workbookView xWindow="16260" yWindow="-16320" windowWidth="29040" windowHeight="15840" xr2:uid="{00000000-000D-0000-FFFF-FFFF00000000}"/>
  </bookViews>
  <sheets>
    <sheet name="Instructions &amp; Checklist" sheetId="25" r:id="rId1"/>
    <sheet name="Applicant Information" sheetId="2" r:id="rId2"/>
    <sheet name="Must Dos &amp; May Dos (Reference)" sheetId="24" r:id="rId3"/>
    <sheet name="1. Needs Assessment" sheetId="3" r:id="rId4"/>
    <sheet name="2. Project Proposal" sheetId="30" r:id="rId5"/>
    <sheet name="3. Identification Plan" sheetId="16" r:id="rId6"/>
    <sheet name="4. PD Plan" sheetId="18" r:id="rId7"/>
    <sheet name="5. Budget" sheetId="22" r:id="rId8"/>
    <sheet name="6. Assurances" sheetId="27" r:id="rId9"/>
    <sheet name="Appendix 1- High Need Schools" sheetId="28" r:id="rId10"/>
    <sheet name="Appendix 2- Budget Codes" sheetId="31" r:id="rId11"/>
    <sheet name="Appendix 3- Updates" sheetId="32" r:id="rId12"/>
    <sheet name="Data" sheetId="13" state="hidden" r:id="rId13"/>
    <sheet name="Dropdowns" sheetId="17" state="hidden" r:id="rId14"/>
  </sheets>
  <definedNames>
    <definedName name="_1.1_IDENTIFICATION_OF_NEEDS">'1. Needs Assessment'!$C$4</definedName>
    <definedName name="_1.2_IDENTIFICATION_OF_K_12_CLSD_IMPLEMENTATION_SITES">'1. Needs Assessment'!$C$16</definedName>
    <definedName name="_4.1__Birth_Pre_K_Professional_Learning_Plan">'4. PD Plan'!$D$12</definedName>
    <definedName name="_4.2_Grades_K_5_Professional_Learning_Plan">'4. PD Plan'!$D$19</definedName>
    <definedName name="_4.3_Grades_6_12_Professional_Learning_Plan">'4. PD Plan'!$D$26</definedName>
    <definedName name="Allocations">#REF!</definedName>
    <definedName name="Allocations2">#REF!</definedName>
    <definedName name="Allowable_Use_Code">'Appendix 2- Budget Codes'!$B$3</definedName>
    <definedName name="Appendix_1__Oregon_CLSD_High_Needs_Schools_By_District_Tool">'Appendix 1- High Need Schools'!$B$2</definedName>
    <definedName name="ApplicantName">'Applicant Information'!$D$5</definedName>
    <definedName name="DISTRICT_CONTACT_INFORMATION">'Applicant Information'!$C$13</definedName>
    <definedName name="DISTRICT_NAME__ID__AND_ELIGIBILITY_RANKING">'Applicant Information'!$C$4</definedName>
    <definedName name="Dropdown">#REF!</definedName>
    <definedName name="Enter_Your_Response" localSheetId="8">'3. Identification Plan'!$F$14:$F$20</definedName>
    <definedName name="Enter_Your_Response">'3. Identification Plan'!$F$21:$F$27</definedName>
    <definedName name="Enter_your_response._Bullet_points_or_short_answer_response__max_1000_characters.">'3. Identification Plan'!$F$14</definedName>
    <definedName name="Grant_Fiscal_Manager___REQUIRED">'Applicant Information'!$C$20</definedName>
    <definedName name="Needs">'1. Needs Assessment'!$C$4</definedName>
    <definedName name="Oregon_CLSD___Applicant_Information">'Applicant Information'!$C$2</definedName>
    <definedName name="Person_Authorized_to_Sign_Contracts_on_Entity_s_Behalf___REQUIRED">'Applicant Information'!$C$26</definedName>
    <definedName name="Sec5budget">'5. Budget'!$C$2</definedName>
    <definedName name="Section__3._Identification_of_Students_for_Literacy_Interventions_or_Other_Support_Services">'3. Identification Plan'!$C$2</definedName>
    <definedName name="Section_1__Literacy_Needs_Assessment">'1. Needs Assessment'!$C$2</definedName>
    <definedName name="Section_2__CLSD_Project_Proposal">'2. Project Proposal'!$D$2</definedName>
    <definedName name="Section_4__Birth__12th_Grade_Professional_Learning_and_Coaching_Plan">'4. PD Plan'!$D$2</definedName>
    <definedName name="Section_5__Budget_and_Budget_Justification">'5. Budget'!$C$2</definedName>
    <definedName name="Section_6__Assurances">'6. Assurances'!$B$2</definedName>
    <definedName name="Section6Assurance">'6. Assurances'!$B$2</definedName>
    <definedName name="Sites">'1. Needs Assessment'!$C$16</definedName>
    <definedName name="Table_3__Birth__Pre_K_CLSD_Project_Proposal">'2. Project Proposal'!$D$10</definedName>
    <definedName name="Table_4__K_12_CLSD_Project_Proposal">'2. Project Proposal'!$D$17</definedName>
    <definedName name="Table_5__Birth__5th_Grade_Family_and_Caregiver_Coordination_Plan">'2. Project Proposal'!$D$27</definedName>
    <definedName name="Table_6___Identification_of_Students_for_Literacy_Interventions_or_Other_Support_Services">'3. Identification Plan'!$C$11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20" roundtripDataChecksum="KwhbhPnXpNODkZFx8xfHpuznMX/EiFP/+mq1cFc3LPg="/>
    </ext>
  </extLst>
</workbook>
</file>

<file path=xl/calcChain.xml><?xml version="1.0" encoding="utf-8"?>
<calcChain xmlns="http://schemas.openxmlformats.org/spreadsheetml/2006/main">
  <c r="C37" i="25" l="1" a="1"/>
  <c r="C37" i="25" s="1"/>
  <c r="C45" i="25"/>
  <c r="C33" i="25"/>
  <c r="H28" i="18"/>
  <c r="I8" i="22" l="1"/>
  <c r="K17" i="22"/>
  <c r="K18" i="22"/>
  <c r="K19" i="22"/>
  <c r="K20" i="22"/>
  <c r="K21" i="22"/>
  <c r="C28" i="25"/>
  <c r="C36" i="25" a="1"/>
  <c r="C36" i="25" s="1"/>
  <c r="K100" i="22"/>
  <c r="K101" i="22"/>
  <c r="K102" i="22"/>
  <c r="K103" i="22"/>
  <c r="K104" i="22"/>
  <c r="K105" i="22"/>
  <c r="K106" i="22"/>
  <c r="K107" i="22"/>
  <c r="K108" i="22"/>
  <c r="K109" i="22"/>
  <c r="K110" i="22"/>
  <c r="K111" i="22"/>
  <c r="K112" i="22"/>
  <c r="K113" i="22"/>
  <c r="K114" i="22"/>
  <c r="K115" i="22"/>
  <c r="K116" i="22"/>
  <c r="K117" i="22"/>
  <c r="K118" i="22"/>
  <c r="K119" i="22"/>
  <c r="K120" i="22"/>
  <c r="K121" i="22"/>
  <c r="K122" i="22"/>
  <c r="K123" i="22"/>
  <c r="K124" i="22"/>
  <c r="K125" i="22"/>
  <c r="K126" i="22"/>
  <c r="K127" i="22"/>
  <c r="K128" i="22"/>
  <c r="K129" i="22"/>
  <c r="K130" i="22"/>
  <c r="K131" i="22"/>
  <c r="K132" i="22"/>
  <c r="K133" i="22"/>
  <c r="K134" i="22"/>
  <c r="K135" i="22"/>
  <c r="K136" i="22"/>
  <c r="K137" i="22"/>
  <c r="K138" i="22"/>
  <c r="K139" i="22"/>
  <c r="K140" i="22"/>
  <c r="K141" i="22"/>
  <c r="K142" i="22"/>
  <c r="K143" i="22"/>
  <c r="K144" i="22"/>
  <c r="K145" i="22"/>
  <c r="K146" i="22"/>
  <c r="K147" i="22"/>
  <c r="K148" i="22"/>
  <c r="K149" i="22"/>
  <c r="K150" i="22"/>
  <c r="K151" i="22"/>
  <c r="K152" i="22"/>
  <c r="K153" i="22"/>
  <c r="K154" i="22"/>
  <c r="K155" i="22"/>
  <c r="K156" i="22"/>
  <c r="K157" i="22"/>
  <c r="K158" i="22"/>
  <c r="K159" i="22"/>
  <c r="K160" i="22"/>
  <c r="K161" i="22"/>
  <c r="K162" i="22"/>
  <c r="K163" i="22"/>
  <c r="K164" i="22"/>
  <c r="K165" i="22"/>
  <c r="K166" i="22"/>
  <c r="K167" i="22"/>
  <c r="K168" i="22"/>
  <c r="K169" i="22"/>
  <c r="K170" i="22"/>
  <c r="K171" i="22"/>
  <c r="K172" i="22"/>
  <c r="K173" i="22"/>
  <c r="K174" i="22"/>
  <c r="K175" i="22"/>
  <c r="K176" i="22"/>
  <c r="K177" i="22"/>
  <c r="K178" i="22"/>
  <c r="K179" i="22"/>
  <c r="K180" i="22"/>
  <c r="K181" i="22"/>
  <c r="K182" i="22"/>
  <c r="K183" i="22"/>
  <c r="K184" i="22"/>
  <c r="K185" i="22"/>
  <c r="K186" i="22"/>
  <c r="K187" i="22"/>
  <c r="K188" i="22"/>
  <c r="K189" i="22"/>
  <c r="K190" i="22"/>
  <c r="K191" i="22"/>
  <c r="K192" i="22"/>
  <c r="K193" i="22"/>
  <c r="K194" i="22"/>
  <c r="K195" i="22"/>
  <c r="K196" i="22"/>
  <c r="K197" i="22"/>
  <c r="K198" i="22"/>
  <c r="K199" i="22"/>
  <c r="K6" i="13" l="1"/>
  <c r="K7" i="13"/>
  <c r="K8" i="13"/>
  <c r="K9" i="13"/>
  <c r="K10" i="13"/>
  <c r="K11" i="13"/>
  <c r="K12" i="13"/>
  <c r="K13" i="13"/>
  <c r="K14" i="13"/>
  <c r="K15" i="13"/>
  <c r="K16" i="13"/>
  <c r="K17" i="13"/>
  <c r="K18" i="13"/>
  <c r="K19" i="13"/>
  <c r="K20" i="13"/>
  <c r="K21" i="13"/>
  <c r="K22" i="13"/>
  <c r="K23" i="13"/>
  <c r="K24" i="13"/>
  <c r="K25" i="13"/>
  <c r="K26" i="13"/>
  <c r="K27" i="13"/>
  <c r="K28" i="13"/>
  <c r="K29" i="13"/>
  <c r="K30" i="13"/>
  <c r="K31" i="13"/>
  <c r="K32" i="13"/>
  <c r="K33" i="13"/>
  <c r="K34" i="13"/>
  <c r="K35" i="13"/>
  <c r="K36" i="13"/>
  <c r="K37" i="13"/>
  <c r="K38" i="13"/>
  <c r="K39" i="13"/>
  <c r="K40" i="13"/>
  <c r="K41" i="13"/>
  <c r="K42" i="13"/>
  <c r="K43" i="13"/>
  <c r="K44" i="13"/>
  <c r="K45" i="13"/>
  <c r="K46" i="13"/>
  <c r="K47" i="13"/>
  <c r="K48" i="13"/>
  <c r="K49" i="13"/>
  <c r="K50" i="13"/>
  <c r="K51" i="13"/>
  <c r="K52" i="13"/>
  <c r="K53" i="13"/>
  <c r="K54" i="13"/>
  <c r="K55" i="13"/>
  <c r="K56" i="13"/>
  <c r="K57" i="13"/>
  <c r="K58" i="13"/>
  <c r="K59" i="13"/>
  <c r="K60" i="13"/>
  <c r="K61" i="13"/>
  <c r="K62" i="13"/>
  <c r="K63" i="13"/>
  <c r="K64" i="13"/>
  <c r="K65" i="13"/>
  <c r="K66" i="13"/>
  <c r="K67" i="13"/>
  <c r="K68" i="13"/>
  <c r="K69" i="13"/>
  <c r="K70" i="13"/>
  <c r="K71" i="13"/>
  <c r="K72" i="13"/>
  <c r="K73" i="13"/>
  <c r="K74" i="13"/>
  <c r="K75" i="13"/>
  <c r="K76" i="13"/>
  <c r="K77" i="13"/>
  <c r="K78" i="13"/>
  <c r="K79" i="13"/>
  <c r="K80" i="13"/>
  <c r="K81" i="13"/>
  <c r="K82" i="13"/>
  <c r="K83" i="13"/>
  <c r="K84" i="13"/>
  <c r="K85" i="13"/>
  <c r="K86" i="13"/>
  <c r="K87" i="13"/>
  <c r="K88" i="13"/>
  <c r="K89" i="13"/>
  <c r="K90" i="13"/>
  <c r="K91" i="13"/>
  <c r="K92" i="13"/>
  <c r="K93" i="13"/>
  <c r="K94" i="13"/>
  <c r="K95" i="13"/>
  <c r="K96" i="13"/>
  <c r="K97" i="13"/>
  <c r="K98" i="13"/>
  <c r="K99" i="13"/>
  <c r="K100" i="13"/>
  <c r="K101" i="13"/>
  <c r="K102" i="13"/>
  <c r="K103" i="13"/>
  <c r="K104" i="13"/>
  <c r="K105" i="13"/>
  <c r="K106" i="13"/>
  <c r="K107" i="13"/>
  <c r="K108" i="13"/>
  <c r="K109" i="13"/>
  <c r="K110" i="13"/>
  <c r="K111" i="13"/>
  <c r="K112" i="13"/>
  <c r="K113" i="13"/>
  <c r="K114" i="13"/>
  <c r="K115" i="13"/>
  <c r="K116" i="13"/>
  <c r="K117" i="13"/>
  <c r="K118" i="13"/>
  <c r="K119" i="13"/>
  <c r="K120" i="13"/>
  <c r="K121" i="13"/>
  <c r="K122" i="13"/>
  <c r="K123" i="13"/>
  <c r="K124" i="13"/>
  <c r="K125" i="13"/>
  <c r="K126" i="13"/>
  <c r="K127" i="13"/>
  <c r="K128" i="13"/>
  <c r="K129" i="13"/>
  <c r="K130" i="13"/>
  <c r="K131" i="13"/>
  <c r="K132" i="13"/>
  <c r="K133" i="13"/>
  <c r="K134" i="13"/>
  <c r="K135" i="13"/>
  <c r="K136" i="13"/>
  <c r="K137" i="13"/>
  <c r="K138" i="13"/>
  <c r="K139" i="13"/>
  <c r="K140" i="13"/>
  <c r="K141" i="13"/>
  <c r="K142" i="13"/>
  <c r="K143" i="13"/>
  <c r="K144" i="13"/>
  <c r="K145" i="13"/>
  <c r="K146" i="13"/>
  <c r="K147" i="13"/>
  <c r="K148" i="13"/>
  <c r="K149" i="13"/>
  <c r="K150" i="13"/>
  <c r="K151" i="13"/>
  <c r="K152" i="13"/>
  <c r="K153" i="13"/>
  <c r="K154" i="13"/>
  <c r="K155" i="13"/>
  <c r="K156" i="13"/>
  <c r="K157" i="13"/>
  <c r="K158" i="13"/>
  <c r="K159" i="13"/>
  <c r="K160" i="13"/>
  <c r="K161" i="13"/>
  <c r="K162" i="13"/>
  <c r="K163" i="13"/>
  <c r="K164" i="13"/>
  <c r="K165" i="13"/>
  <c r="K166" i="13"/>
  <c r="K167" i="13"/>
  <c r="K168" i="13"/>
  <c r="K169" i="13"/>
  <c r="K170" i="13"/>
  <c r="K171" i="13"/>
  <c r="K172" i="13"/>
  <c r="K173" i="13"/>
  <c r="K174" i="13"/>
  <c r="K175" i="13"/>
  <c r="K176" i="13"/>
  <c r="K177" i="13"/>
  <c r="K178" i="13"/>
  <c r="K179" i="13"/>
  <c r="K180" i="13"/>
  <c r="K181" i="13"/>
  <c r="K182" i="13"/>
  <c r="K183" i="13"/>
  <c r="K184" i="13"/>
  <c r="K185" i="13"/>
  <c r="K186" i="13"/>
  <c r="K187" i="13"/>
  <c r="K188" i="13"/>
  <c r="K189" i="13"/>
  <c r="K190" i="13"/>
  <c r="K191" i="13"/>
  <c r="K192" i="13"/>
  <c r="K193" i="13"/>
  <c r="K194" i="13"/>
  <c r="K195" i="13"/>
  <c r="K196" i="13"/>
  <c r="K197" i="13"/>
  <c r="K198" i="13"/>
  <c r="K199" i="13"/>
  <c r="K200" i="13"/>
  <c r="K5" i="13"/>
  <c r="J5" i="13"/>
  <c r="J6" i="13"/>
  <c r="J7" i="13"/>
  <c r="J8" i="13"/>
  <c r="J9" i="13"/>
  <c r="J10" i="13"/>
  <c r="J11" i="13"/>
  <c r="J12" i="13"/>
  <c r="J13" i="13"/>
  <c r="J14" i="13"/>
  <c r="J15" i="13"/>
  <c r="J16" i="13"/>
  <c r="J17" i="13"/>
  <c r="J18" i="13"/>
  <c r="J19" i="13"/>
  <c r="J20" i="13"/>
  <c r="J21" i="13"/>
  <c r="J22" i="13"/>
  <c r="J23" i="13"/>
  <c r="J24" i="13"/>
  <c r="J25" i="13"/>
  <c r="J26" i="13"/>
  <c r="J27" i="13"/>
  <c r="J28" i="13"/>
  <c r="J29" i="13"/>
  <c r="J30" i="13"/>
  <c r="J31" i="13"/>
  <c r="J32" i="13"/>
  <c r="J33" i="13"/>
  <c r="J34" i="13"/>
  <c r="J35" i="13"/>
  <c r="J36" i="13"/>
  <c r="J37" i="13"/>
  <c r="J38" i="13"/>
  <c r="J39" i="13"/>
  <c r="J40" i="13"/>
  <c r="J41" i="13"/>
  <c r="J42" i="13"/>
  <c r="J43" i="13"/>
  <c r="J44" i="13"/>
  <c r="J45" i="13"/>
  <c r="J46" i="13"/>
  <c r="J47" i="13"/>
  <c r="J48" i="13"/>
  <c r="J49" i="13"/>
  <c r="J50" i="13"/>
  <c r="J51" i="13"/>
  <c r="J52" i="13"/>
  <c r="J53" i="13"/>
  <c r="J54" i="13"/>
  <c r="J55" i="13"/>
  <c r="J56" i="13"/>
  <c r="J57" i="13"/>
  <c r="J58" i="13"/>
  <c r="J59" i="13"/>
  <c r="J60" i="13"/>
  <c r="J61" i="13"/>
  <c r="J62" i="13"/>
  <c r="J63" i="13"/>
  <c r="J64" i="13"/>
  <c r="J65" i="13"/>
  <c r="J66" i="13"/>
  <c r="J67" i="13"/>
  <c r="J68" i="13"/>
  <c r="J69" i="13"/>
  <c r="J70" i="13"/>
  <c r="J71" i="13"/>
  <c r="J72" i="13"/>
  <c r="J73" i="13"/>
  <c r="J74" i="13"/>
  <c r="J75" i="13"/>
  <c r="J76" i="13"/>
  <c r="J77" i="13"/>
  <c r="J78" i="13"/>
  <c r="J79" i="13"/>
  <c r="J80" i="13"/>
  <c r="J81" i="13"/>
  <c r="J82" i="13"/>
  <c r="J83" i="13"/>
  <c r="J84" i="13"/>
  <c r="J85" i="13"/>
  <c r="J86" i="13"/>
  <c r="J87" i="13"/>
  <c r="J88" i="13"/>
  <c r="J89" i="13"/>
  <c r="J90" i="13"/>
  <c r="J91" i="13"/>
  <c r="J92" i="13"/>
  <c r="J93" i="13"/>
  <c r="J94" i="13"/>
  <c r="J95" i="13"/>
  <c r="J96" i="13"/>
  <c r="J97" i="13"/>
  <c r="J98" i="13"/>
  <c r="J99" i="13"/>
  <c r="J100" i="13"/>
  <c r="J101" i="13"/>
  <c r="J102" i="13"/>
  <c r="J103" i="13"/>
  <c r="J104" i="13"/>
  <c r="J105" i="13"/>
  <c r="J106" i="13"/>
  <c r="J107" i="13"/>
  <c r="J108" i="13"/>
  <c r="J109" i="13"/>
  <c r="J110" i="13"/>
  <c r="J111" i="13"/>
  <c r="J112" i="13"/>
  <c r="J113" i="13"/>
  <c r="J114" i="13"/>
  <c r="J115" i="13"/>
  <c r="J116" i="13"/>
  <c r="J117" i="13"/>
  <c r="J118" i="13"/>
  <c r="J119" i="13"/>
  <c r="J120" i="13"/>
  <c r="J121" i="13"/>
  <c r="J122" i="13"/>
  <c r="J123" i="13"/>
  <c r="J124" i="13"/>
  <c r="J125" i="13"/>
  <c r="J126" i="13"/>
  <c r="J127" i="13"/>
  <c r="J128" i="13"/>
  <c r="J129" i="13"/>
  <c r="J130" i="13"/>
  <c r="J131" i="13"/>
  <c r="J132" i="13"/>
  <c r="J133" i="13"/>
  <c r="J134" i="13"/>
  <c r="J135" i="13"/>
  <c r="J136" i="13"/>
  <c r="J137" i="13"/>
  <c r="J138" i="13"/>
  <c r="J139" i="13"/>
  <c r="J140" i="13"/>
  <c r="J141" i="13"/>
  <c r="J142" i="13"/>
  <c r="J143" i="13"/>
  <c r="J144" i="13"/>
  <c r="J145" i="13"/>
  <c r="J146" i="13"/>
  <c r="J147" i="13"/>
  <c r="J148" i="13"/>
  <c r="J149" i="13"/>
  <c r="J150" i="13"/>
  <c r="J151" i="13"/>
  <c r="J152" i="13"/>
  <c r="J153" i="13"/>
  <c r="J154" i="13"/>
  <c r="J155" i="13"/>
  <c r="J156" i="13"/>
  <c r="J157" i="13"/>
  <c r="J158" i="13"/>
  <c r="J159" i="13"/>
  <c r="J160" i="13"/>
  <c r="J161" i="13"/>
  <c r="J162" i="13"/>
  <c r="J163" i="13"/>
  <c r="J164" i="13"/>
  <c r="J165" i="13"/>
  <c r="J166" i="13"/>
  <c r="J167" i="13"/>
  <c r="J168" i="13"/>
  <c r="J169" i="13"/>
  <c r="J170" i="13"/>
  <c r="J171" i="13"/>
  <c r="J172" i="13"/>
  <c r="J173" i="13"/>
  <c r="J174" i="13"/>
  <c r="J175" i="13"/>
  <c r="J176" i="13"/>
  <c r="J177" i="13"/>
  <c r="J178" i="13"/>
  <c r="J179" i="13"/>
  <c r="J180" i="13"/>
  <c r="J181" i="13"/>
  <c r="J182" i="13"/>
  <c r="J183" i="13"/>
  <c r="J184" i="13"/>
  <c r="J185" i="13"/>
  <c r="J186" i="13"/>
  <c r="J187" i="13"/>
  <c r="J188" i="13"/>
  <c r="J189" i="13"/>
  <c r="J190" i="13"/>
  <c r="J191" i="13"/>
  <c r="J192" i="13"/>
  <c r="J193" i="13"/>
  <c r="J194" i="13"/>
  <c r="J195" i="13"/>
  <c r="J196" i="13"/>
  <c r="J197" i="13"/>
  <c r="J198" i="13"/>
  <c r="J199" i="13"/>
  <c r="J200" i="13"/>
  <c r="C38" i="25" a="1"/>
  <c r="C38" i="25" s="1"/>
  <c r="C29" i="25"/>
  <c r="C30" i="25"/>
  <c r="D6" i="22" l="1"/>
  <c r="C3" i="28"/>
  <c r="B5" i="28" s="1"/>
  <c r="H21" i="18" l="1"/>
  <c r="D11" i="2" l="1"/>
  <c r="D8" i="2" s="1"/>
  <c r="D10" i="2"/>
  <c r="D6" i="2"/>
  <c r="D7" i="2" l="1"/>
  <c r="D9" i="2"/>
  <c r="J13" i="22"/>
  <c r="H12" i="22"/>
  <c r="G13" i="22"/>
  <c r="C25" i="25"/>
  <c r="C24" i="25"/>
  <c r="G12" i="22" l="1"/>
  <c r="K12" i="22"/>
  <c r="I12" i="22"/>
  <c r="J12" i="22"/>
  <c r="C21" i="25"/>
  <c r="C20" i="25"/>
  <c r="C19" i="25"/>
  <c r="C18" i="25"/>
  <c r="I7" i="22" l="1"/>
  <c r="J7" i="22"/>
  <c r="K7" i="22"/>
  <c r="I13" i="22"/>
  <c r="H13" i="22"/>
  <c r="K8" i="22"/>
  <c r="K22" i="22"/>
  <c r="K23" i="22"/>
  <c r="K24" i="22"/>
  <c r="K25" i="22"/>
  <c r="K26" i="22"/>
  <c r="K27" i="22"/>
  <c r="K28" i="22"/>
  <c r="K29" i="22"/>
  <c r="K30" i="22"/>
  <c r="K31" i="22"/>
  <c r="K32" i="22"/>
  <c r="K33" i="22"/>
  <c r="K34" i="22"/>
  <c r="K35" i="22"/>
  <c r="K36" i="22"/>
  <c r="K37" i="22"/>
  <c r="K38" i="22"/>
  <c r="K39" i="22"/>
  <c r="K40" i="22"/>
  <c r="K41" i="22"/>
  <c r="K42" i="22"/>
  <c r="K43" i="22"/>
  <c r="K44" i="22"/>
  <c r="K45" i="22"/>
  <c r="K46" i="22"/>
  <c r="K47" i="22"/>
  <c r="K48" i="22"/>
  <c r="K49" i="22"/>
  <c r="K50" i="22"/>
  <c r="K51" i="22"/>
  <c r="K52" i="22"/>
  <c r="K53" i="22"/>
  <c r="K54" i="22"/>
  <c r="K55" i="22"/>
  <c r="K56" i="22"/>
  <c r="K57" i="22"/>
  <c r="K58" i="22"/>
  <c r="K59" i="22"/>
  <c r="K60" i="22"/>
  <c r="K61" i="22"/>
  <c r="K62" i="22"/>
  <c r="K63" i="22"/>
  <c r="K64" i="22"/>
  <c r="K65" i="22"/>
  <c r="K66" i="22"/>
  <c r="K67" i="22"/>
  <c r="K68" i="22"/>
  <c r="K69" i="22"/>
  <c r="K70" i="22"/>
  <c r="K71" i="22"/>
  <c r="K72" i="22"/>
  <c r="K73" i="22"/>
  <c r="K74" i="22"/>
  <c r="K75" i="22"/>
  <c r="K76" i="22"/>
  <c r="K77" i="22"/>
  <c r="K78" i="22"/>
  <c r="K79" i="22"/>
  <c r="K80" i="22"/>
  <c r="K81" i="22"/>
  <c r="K82" i="22"/>
  <c r="K83" i="22"/>
  <c r="K84" i="22"/>
  <c r="K85" i="22"/>
  <c r="K86" i="22"/>
  <c r="K87" i="22"/>
  <c r="K88" i="22"/>
  <c r="K89" i="22"/>
  <c r="K90" i="22"/>
  <c r="K91" i="22"/>
  <c r="K92" i="22"/>
  <c r="K93" i="22"/>
  <c r="K94" i="22"/>
  <c r="K95" i="22"/>
  <c r="K96" i="22"/>
  <c r="K97" i="22"/>
  <c r="K98" i="22"/>
  <c r="K99" i="22"/>
  <c r="J8" i="22" l="1"/>
  <c r="C42" i="25" s="1"/>
  <c r="K13" i="22"/>
  <c r="C41" i="25" s="1"/>
  <c r="C15" i="25" l="1"/>
  <c r="F5"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<sst xmlns="http://schemas.openxmlformats.org/spreadsheetml/2006/main" count="1270" uniqueCount="670">
  <si>
    <t>Application Instructions</t>
  </si>
  <si>
    <t>➜ This application is divided into multiple sections, each located in a separate tab at the bottom of the workbook.</t>
  </si>
  <si>
    <r>
      <t xml:space="preserve">➜ </t>
    </r>
    <r>
      <rPr>
        <b/>
        <sz val="14"/>
        <color theme="6" tint="-0.249977111117893"/>
        <rFont val="Calibri"/>
        <family val="2"/>
      </rPr>
      <t>Yellow cells</t>
    </r>
    <r>
      <rPr>
        <b/>
        <sz val="14"/>
        <color theme="1"/>
        <rFont val="Calibri"/>
        <family val="2"/>
      </rPr>
      <t xml:space="preserve"> indicate that input is </t>
    </r>
    <r>
      <rPr>
        <b/>
        <sz val="14"/>
        <color rgb="FFC00000"/>
        <rFont val="Calibri"/>
        <family val="2"/>
      </rPr>
      <t>REQUIRED</t>
    </r>
    <r>
      <rPr>
        <b/>
        <sz val="14"/>
        <color theme="1"/>
        <rFont val="Calibri"/>
        <family val="2"/>
      </rPr>
      <t xml:space="preserve">. Cells will automatically switch to </t>
    </r>
    <r>
      <rPr>
        <b/>
        <sz val="14"/>
        <color theme="7" tint="-0.249977111117893"/>
        <rFont val="Calibri"/>
        <family val="2"/>
      </rPr>
      <t>green</t>
    </r>
    <r>
      <rPr>
        <b/>
        <sz val="14"/>
        <color theme="1"/>
        <rFont val="Calibri"/>
        <family val="2"/>
      </rPr>
      <t xml:space="preserve"> once inputs have been entered.</t>
    </r>
  </si>
  <si>
    <t>Application Completion Checklist</t>
  </si>
  <si>
    <r>
      <t xml:space="preserve">➜ Below is a checklist with all of the </t>
    </r>
    <r>
      <rPr>
        <b/>
        <sz val="14"/>
        <color rgb="FFC00000"/>
        <rFont val="Calibri"/>
        <family val="2"/>
      </rPr>
      <t>required inputs</t>
    </r>
    <r>
      <rPr>
        <b/>
        <sz val="14"/>
        <color rgb="FF000000"/>
        <rFont val="Calibri"/>
        <family val="2"/>
      </rPr>
      <t xml:space="preserve"> in this Application Form. </t>
    </r>
  </si>
  <si>
    <r>
      <t>➜ The "</t>
    </r>
    <r>
      <rPr>
        <b/>
        <sz val="14"/>
        <color rgb="FFC00000"/>
        <rFont val="Calibri"/>
        <family val="2"/>
      </rPr>
      <t>Not Complete</t>
    </r>
    <r>
      <rPr>
        <b/>
        <sz val="14"/>
        <color theme="1"/>
        <rFont val="Calibri"/>
        <family val="2"/>
      </rPr>
      <t>" indicator next to each field will automatically change to "</t>
    </r>
    <r>
      <rPr>
        <b/>
        <sz val="14"/>
        <color theme="7" tint="-0.249977111117893"/>
        <rFont val="Calibri"/>
        <family val="2"/>
      </rPr>
      <t>Complete</t>
    </r>
    <r>
      <rPr>
        <b/>
        <sz val="14"/>
        <color theme="1"/>
        <rFont val="Calibri"/>
        <family val="2"/>
      </rPr>
      <t>" once the</t>
    </r>
  </si>
  <si>
    <t>corresponding section of the application has been filled in.</t>
  </si>
  <si>
    <t>➜ Click on any heading or field listed below to be taken to that part of the application.</t>
  </si>
  <si>
    <r>
      <t xml:space="preserve">➜ NOTE: All fields below must show </t>
    </r>
    <r>
      <rPr>
        <b/>
        <sz val="14"/>
        <color rgb="FF38761D"/>
        <rFont val="Calibri"/>
        <family val="2"/>
      </rPr>
      <t>"Complete"</t>
    </r>
    <r>
      <rPr>
        <b/>
        <sz val="14"/>
        <color rgb="FF000000"/>
        <rFont val="Calibri"/>
        <family val="2"/>
      </rPr>
      <t xml:space="preserve"> prior to submitting the Application Form.</t>
    </r>
  </si>
  <si>
    <t xml:space="preserve"> OVERALL APPLICATION</t>
  </si>
  <si>
    <t>Applicant Information (Not Scored)</t>
  </si>
  <si>
    <t>District Name, ID, and Eligibility Ranking</t>
  </si>
  <si>
    <t>Application Submitter Contact</t>
  </si>
  <si>
    <t>Grant/Fiscal Manager Contact</t>
  </si>
  <si>
    <t>Authorized Signee Contact</t>
  </si>
  <si>
    <t>Section 1- Needs Assessment</t>
  </si>
  <si>
    <t>1.1 Identification of Needs</t>
  </si>
  <si>
    <t>1.2 Identification of K-12 CLSD Implementation Sites</t>
  </si>
  <si>
    <t>Section 2: CLSD Project Proposal</t>
  </si>
  <si>
    <t>2.2 K-12 CLSD Project Proposal</t>
  </si>
  <si>
    <t>Section 3: Identification of Students for Literacy Interventions or Other Support Services</t>
  </si>
  <si>
    <t xml:space="preserve"> 3.1: Identification of Students for Literacy Interventions or Other Support Services</t>
  </si>
  <si>
    <t>Section 4: Birth- 12th Grade Professional Learning and Coaching Plan</t>
  </si>
  <si>
    <t>4.2 K-5 Professional Learning Plan</t>
  </si>
  <si>
    <t>4.3 Grades 6-12 Professional Learning Plan</t>
  </si>
  <si>
    <t>Section 5: Budget and Budget Description</t>
  </si>
  <si>
    <t xml:space="preserve"> Four Year Budget Allocated</t>
  </si>
  <si>
    <t xml:space="preserve"> Age Band Breakdown Met </t>
  </si>
  <si>
    <t>Section 6: Assurances</t>
  </si>
  <si>
    <t>Assurances Checked and Signed</t>
  </si>
  <si>
    <t>Oregon CLSD  
Applicant Information</t>
  </si>
  <si>
    <t>Legend</t>
  </si>
  <si>
    <t>DISTRICT NAME, ID, AND ELIGIBILITY RANKING</t>
  </si>
  <si>
    <t>Allocation</t>
  </si>
  <si>
    <t>Yellow cells - require input</t>
  </si>
  <si>
    <r>
      <t>School District Name -</t>
    </r>
    <r>
      <rPr>
        <b/>
        <sz val="16"/>
        <color rgb="FFC00000"/>
        <rFont val="Calibri"/>
        <family val="2"/>
      </rPr>
      <t>REQUIRED</t>
    </r>
    <r>
      <rPr>
        <b/>
        <sz val="16"/>
        <color theme="1"/>
        <rFont val="Calibri"/>
        <family val="2"/>
      </rPr>
      <t xml:space="preserve">
</t>
    </r>
    <r>
      <rPr>
        <i/>
        <sz val="14"/>
        <color theme="1"/>
        <rFont val="Calibri"/>
        <family val="2"/>
      </rPr>
      <t>(Select from dropdown)</t>
    </r>
  </si>
  <si>
    <t>Select from dropdown</t>
  </si>
  <si>
    <t>Blue cells - No input required</t>
  </si>
  <si>
    <t>School District ID</t>
  </si>
  <si>
    <t>Green cells - input entered</t>
  </si>
  <si>
    <t>Preliminary YEAR 1 Allocation</t>
  </si>
  <si>
    <r>
      <t xml:space="preserve">Preliminary YEARS 2-4 Allocation </t>
    </r>
    <r>
      <rPr>
        <sz val="16"/>
        <color theme="1"/>
        <rFont val="Calibri"/>
        <family val="2"/>
      </rPr>
      <t>(Distributed Annually)</t>
    </r>
  </si>
  <si>
    <r>
      <t xml:space="preserve">Preliminary TOTAL Allocation
</t>
    </r>
    <r>
      <rPr>
        <i/>
        <sz val="16"/>
        <color theme="1"/>
        <rFont val="Calibri"/>
        <family val="2"/>
      </rPr>
      <t xml:space="preserve"> (Over the course of the 5 Year Grant)</t>
    </r>
  </si>
  <si>
    <r>
      <t xml:space="preserve">District Eligibility Ranking 
</t>
    </r>
    <r>
      <rPr>
        <i/>
        <sz val="16"/>
        <color theme="1"/>
        <rFont val="Calibri"/>
        <family val="2"/>
      </rPr>
      <t>(Out of 196)</t>
    </r>
  </si>
  <si>
    <t>Eligible to Apply?</t>
  </si>
  <si>
    <t>DISTRICT CONTACT INFORMATION</t>
  </si>
  <si>
    <r>
      <t xml:space="preserve">Person Submitting Application Form - </t>
    </r>
    <r>
      <rPr>
        <b/>
        <sz val="16"/>
        <color rgb="FFC00000"/>
        <rFont val="Calibri"/>
        <family val="2"/>
      </rPr>
      <t>REQUIRED</t>
    </r>
  </si>
  <si>
    <t>Name</t>
  </si>
  <si>
    <t>(Enter first and last name)</t>
  </si>
  <si>
    <t>Title</t>
  </si>
  <si>
    <t>(Enter title)</t>
  </si>
  <si>
    <t>Email</t>
  </si>
  <si>
    <t>(Enter email address)</t>
  </si>
  <si>
    <t>Phone</t>
  </si>
  <si>
    <t>(Enter phone number)</t>
  </si>
  <si>
    <r>
      <t xml:space="preserve">Grant/Fiscal Manager - </t>
    </r>
    <r>
      <rPr>
        <b/>
        <sz val="16"/>
        <color rgb="FFC00000"/>
        <rFont val="Calibri"/>
        <family val="2"/>
      </rPr>
      <t>REQUIRED</t>
    </r>
  </si>
  <si>
    <r>
      <t xml:space="preserve">Person Authorized to Sign Contracts on Entity's Behalf - </t>
    </r>
    <r>
      <rPr>
        <b/>
        <sz val="16"/>
        <color rgb="FFC00000"/>
        <rFont val="Calibri"/>
        <family val="2"/>
      </rPr>
      <t>REQUIRED</t>
    </r>
  </si>
  <si>
    <r>
      <t xml:space="preserve"> Additional Contact to be Copied on All Grant Communications - </t>
    </r>
    <r>
      <rPr>
        <b/>
        <sz val="16"/>
        <color rgb="FF595959"/>
        <rFont val="Calibri"/>
        <family val="2"/>
      </rPr>
      <t>OPTIONAL</t>
    </r>
  </si>
  <si>
    <t>Reference: Must Do and May Do Grant Activities (NO INPUT REQUIRED)</t>
  </si>
  <si>
    <r>
      <t xml:space="preserve">Background / Context
</t>
    </r>
    <r>
      <rPr>
        <sz val="14"/>
        <color theme="1"/>
        <rFont val="Calibri"/>
        <family val="2"/>
      </rPr>
      <t xml:space="preserve">All eligible entities receiving a CLSD award must use grant funds to support activities that improve literacy outcomes for children from Birth through Grade 12. These activities fall into two categories: required (“Must Do”) and allowable (“May Do”). Some required activities must be funded (in whole or in part) with CLSD funds, while others must be implemented but do not explicitly require CLSD grant funding.
Applicants must address all required activities in their application. Allowable activities may be included to enhance comprehensive literacy efforts, based on local needs and available resources.
Applicants must ensure that all required activities are addressed in their application. Allowable activities provide additional opportunities to strengthen comprehensive literacy instruction, depending on local priorities and available resources.
</t>
    </r>
    <r>
      <rPr>
        <b/>
        <sz val="20"/>
        <color rgb="FFC00000"/>
        <rFont val="Calibri"/>
        <family val="2"/>
      </rPr>
      <t>Applicants are highly encouraged to review this list prior to beginning their application responses.</t>
    </r>
  </si>
  <si>
    <t>Birth to Age 5 Activities</t>
  </si>
  <si>
    <t>Must Do Activities (All Required):</t>
  </si>
  <si>
    <t>Required Use of CLSD Funding?</t>
  </si>
  <si>
    <r>
      <rPr>
        <b/>
        <sz val="14"/>
        <color rgb="FF000000"/>
        <rFont val="Calibri"/>
        <family val="2"/>
        <scheme val="minor"/>
      </rPr>
      <t>Professional Learning and Coaching:</t>
    </r>
    <r>
      <rPr>
        <sz val="14"/>
        <color rgb="FF000000"/>
        <rFont val="Calibri"/>
        <family val="2"/>
        <scheme val="minor"/>
      </rPr>
      <t xml:space="preserve"> Provide ongoing, high-quality professional learning and coaching to Early Childhood Education staff at least annually. PD and Coaching opportunities should focus on Evidence-Based early literacy strategies for children from birth to Pre-K.</t>
    </r>
    <r>
      <rPr>
        <b/>
        <sz val="14"/>
        <color rgb="FF000000"/>
        <rFont val="Calibri"/>
        <family val="2"/>
        <scheme val="minor"/>
      </rPr>
      <t xml:space="preserve"> </t>
    </r>
    <r>
      <rPr>
        <sz val="14"/>
        <color rgb="FF000000"/>
        <rFont val="Calibri"/>
        <family val="2"/>
        <scheme val="minor"/>
      </rPr>
      <t> </t>
    </r>
  </si>
  <si>
    <t>Yes</t>
  </si>
  <si>
    <r>
      <rPr>
        <b/>
        <sz val="14"/>
        <color rgb="FF000000"/>
        <rFont val="Calibri"/>
        <family val="2"/>
        <scheme val="minor"/>
      </rPr>
      <t xml:space="preserve">Family and Caregiver Coordination: </t>
    </r>
    <r>
      <rPr>
        <sz val="14"/>
        <color rgb="FF000000"/>
        <rFont val="Calibri"/>
        <family val="2"/>
        <scheme val="minor"/>
      </rPr>
      <t xml:space="preserve">Coordinate the involvement of families and caregivers in the early literacy development of children from Birth - Pre-K </t>
    </r>
  </si>
  <si>
    <r>
      <rPr>
        <b/>
        <sz val="14"/>
        <color rgb="FF000000"/>
        <rFont val="Calibri"/>
        <family val="2"/>
        <scheme val="minor"/>
      </rPr>
      <t>Coordination with K-5 Program:</t>
    </r>
    <r>
      <rPr>
        <sz val="14"/>
        <color rgb="FF000000"/>
        <rFont val="Calibri"/>
        <family val="2"/>
        <scheme val="minor"/>
      </rPr>
      <t xml:space="preserve"> Coordinate K-5 Comprehensive Literacy Instruction with early childhood education staff to ensure alignment and coherence across the literacy continuum.</t>
    </r>
    <r>
      <rPr>
        <b/>
        <sz val="14"/>
        <color rgb="FF000000"/>
        <rFont val="Calibri"/>
        <family val="2"/>
        <scheme val="minor"/>
      </rPr>
      <t xml:space="preserve"> </t>
    </r>
  </si>
  <si>
    <r>
      <rPr>
        <b/>
        <sz val="14"/>
        <color rgb="FF000000"/>
        <rFont val="Calibri"/>
        <family val="2"/>
        <scheme val="minor"/>
      </rPr>
      <t>Kindergarten Transition:</t>
    </r>
    <r>
      <rPr>
        <sz val="14"/>
        <color rgb="FF000000"/>
        <rFont val="Calibri"/>
        <family val="2"/>
        <scheme val="minor"/>
      </rPr>
      <t xml:space="preserve"> Establish or expand literacy-focused kindergarten transition programming.</t>
    </r>
  </si>
  <si>
    <t>No</t>
  </si>
  <si>
    <r>
      <rPr>
        <b/>
        <sz val="14"/>
        <color rgb="FF000000"/>
        <rFont val="Calibri"/>
        <family val="2"/>
        <scheme val="minor"/>
      </rPr>
      <t xml:space="preserve">Language and Literacy Development: </t>
    </r>
    <r>
      <rPr>
        <sz val="14"/>
        <color rgb="FF000000"/>
        <rFont val="Calibri"/>
        <family val="2"/>
        <scheme val="minor"/>
      </rPr>
      <t>Enhance the language and literacy development and school readiness of children, from birth through kindergarten entry.</t>
    </r>
  </si>
  <si>
    <r>
      <t>No</t>
    </r>
    <r>
      <rPr>
        <sz val="14"/>
        <color rgb="FF000000"/>
        <rFont val="Calibri"/>
        <family val="2"/>
        <scheme val="minor"/>
      </rPr>
      <t>    </t>
    </r>
  </si>
  <si>
    <t>May Do Activities (If Funds Allow):</t>
  </si>
  <si>
    <r>
      <rPr>
        <b/>
        <sz val="14"/>
        <color rgb="FF000000"/>
        <rFont val="Calibri"/>
        <family val="2"/>
        <scheme val="minor"/>
      </rPr>
      <t>Coaches and Literacy Specialists:</t>
    </r>
    <r>
      <rPr>
        <sz val="14"/>
        <color rgb="FF000000"/>
        <rFont val="Calibri"/>
        <family val="2"/>
        <scheme val="minor"/>
      </rPr>
      <t xml:space="preserve"> Employ pre-kindergarten and preschool literacy coaches.</t>
    </r>
  </si>
  <si>
    <r>
      <rPr>
        <b/>
        <sz val="14"/>
        <color rgb="FF000000"/>
        <rFont val="Calibri"/>
        <family val="2"/>
        <scheme val="minor"/>
      </rPr>
      <t xml:space="preserve">Extended learning Programs-  </t>
    </r>
    <r>
      <rPr>
        <sz val="14"/>
        <color rgb="FF000000"/>
        <rFont val="Calibri"/>
        <family val="2"/>
        <scheme val="minor"/>
      </rPr>
      <t xml:space="preserve">Provide research-aligned instruction and enrichment to students outside of regular school hours to promote early literacy development and family literacy experiences. </t>
    </r>
  </si>
  <si>
    <t>Grades K-12 Activities</t>
  </si>
  <si>
    <r>
      <t xml:space="preserve">Professional Learning and Coaching:
— </t>
    </r>
    <r>
      <rPr>
        <sz val="14"/>
        <color rgb="FF000000"/>
        <rFont val="Calibri"/>
        <family val="2"/>
        <scheme val="minor"/>
      </rPr>
      <t>Provide high-quality professional development opportunities to K-12 staff on at least a quarterly basis.
— Provide at least one Curriculum-Based Professional Learning opportunity each year.</t>
    </r>
  </si>
  <si>
    <r>
      <rPr>
        <b/>
        <sz val="14"/>
        <color rgb="FF000000"/>
        <rFont val="Calibri"/>
        <family val="2"/>
        <scheme val="minor"/>
      </rPr>
      <t xml:space="preserve">Comprehensive Literacy Instruction Plan:  
</t>
    </r>
    <r>
      <rPr>
        <sz val="14"/>
        <color rgb="FF000000"/>
        <rFont val="Calibri"/>
        <family val="2"/>
        <scheme val="minor"/>
      </rPr>
      <t xml:space="preserve">Develop and implement a comprehensive literacy instruction plan that:
— Serves the needs of all children, including children with disabilities, children who are emergent bilingual, and children who are reading or writing below grade level.
—  Supports activities that are provided primarily during the regular school day. </t>
    </r>
  </si>
  <si>
    <r>
      <rPr>
        <b/>
        <sz val="14"/>
        <color rgb="FF000000"/>
        <rFont val="Calibri"/>
        <family val="2"/>
        <scheme val="minor"/>
      </rPr>
      <t xml:space="preserve">Intervention and Acceleration: </t>
    </r>
    <r>
      <rPr>
        <sz val="14"/>
        <color rgb="FF000000"/>
        <rFont val="Calibri"/>
        <family val="2"/>
        <scheme val="minor"/>
      </rPr>
      <t xml:space="preserve">Provide intensive, supplemental, accelerated, and explicit intervention and support in reading and writing for children whose literacy skills are below grade level. This may include the establishment or expansion of high-dosage tutoring. </t>
    </r>
  </si>
  <si>
    <r>
      <t xml:space="preserve">K-12 Staff Coordination:  </t>
    </r>
    <r>
      <rPr>
        <sz val="14"/>
        <color rgb="FF000000"/>
        <rFont val="Calibri"/>
        <family val="2"/>
        <scheme val="minor"/>
      </rPr>
      <t>Coordinate the involvement of K-12 staff in Comprehensive Literacy Instruction, including principals, other instructional leaders, teachers, teacher literacy teams, English as a second language specialists (as appropriate), special educators, school personnel, and afterschool activities to support the literacy development of students in grades K-12.</t>
    </r>
  </si>
  <si>
    <r>
      <t xml:space="preserve">(K-5 ONLY) Family and Caregiver Engagement: </t>
    </r>
    <r>
      <rPr>
        <sz val="14"/>
        <color rgb="FF000000"/>
        <rFont val="Calibri"/>
        <family val="2"/>
        <scheme val="minor"/>
      </rPr>
      <t>Engage families and encourage family literacy experiences and practices to support the literacy development of students in grades K-5.</t>
    </r>
  </si>
  <si>
    <r>
      <t xml:space="preserve">(Grades 6-12 ONLY) Allocate Time to Secondary Staff: </t>
    </r>
    <r>
      <rPr>
        <sz val="14"/>
        <color rgb="FF000000"/>
        <rFont val="Calibri"/>
        <family val="2"/>
        <scheme val="minor"/>
      </rPr>
      <t xml:space="preserve">Provide time for teachers to meet to plan evidence-based activities and assess the quality of adolescent Comprehensive Literacy Instruction to be delivered as part of a well-rounded education. </t>
    </r>
  </si>
  <si>
    <r>
      <rPr>
        <b/>
        <sz val="14"/>
        <color rgb="FF000000"/>
        <rFont val="Calibri"/>
        <family val="2"/>
        <scheme val="minor"/>
      </rPr>
      <t>High-Quality Instructional Materials Implementation:</t>
    </r>
    <r>
      <rPr>
        <sz val="14"/>
        <color rgb="FF000000"/>
        <rFont val="Calibri"/>
        <family val="2"/>
        <scheme val="minor"/>
      </rPr>
      <t xml:space="preserve"> Support the implementation with fidelity of High-Quality Instructional Materials (HQIM) for ELA, including through professional learning, coaching, and professional learning communities.</t>
    </r>
  </si>
  <si>
    <r>
      <t xml:space="preserve">Coaches and Literacy Specialists: </t>
    </r>
    <r>
      <rPr>
        <sz val="14"/>
        <color rgb="FF000000"/>
        <rFont val="Calibri"/>
        <family val="2"/>
        <scheme val="minor"/>
      </rPr>
      <t>Employ literacy specialists, coaches, or interventionists.</t>
    </r>
  </si>
  <si>
    <r>
      <rPr>
        <b/>
        <sz val="14"/>
        <color rgb="FF000000"/>
        <rFont val="Calibri"/>
        <family val="2"/>
        <scheme val="minor"/>
      </rPr>
      <t>Extended learning programs:</t>
    </r>
    <r>
      <rPr>
        <sz val="14"/>
        <color rgb="FF000000"/>
        <rFont val="Calibri"/>
        <family val="2"/>
        <scheme val="minor"/>
      </rPr>
      <t xml:space="preserve"> Provide research-aligned instruction and enrichment to students outside of regular school hours to promote early literacy development and family literacy experiences.</t>
    </r>
  </si>
  <si>
    <t>Section 1- Literacy Needs Assessment</t>
  </si>
  <si>
    <t>1.1 IDENTIFICATION OF NEEDS</t>
  </si>
  <si>
    <t xml:space="preserve">Instructions: </t>
  </si>
  <si>
    <t xml:space="preserve"> Suggested High-Quality Data Sources (Note: These will not be submitted as part of the CLSD application process):</t>
  </si>
  <si>
    <r>
      <t xml:space="preserve">— Quantitative Data: </t>
    </r>
    <r>
      <rPr>
        <sz val="14"/>
        <color theme="1"/>
        <rFont val="Calibri"/>
        <family val="2"/>
      </rPr>
      <t>OSAS scores, Kindergarten Readiness Assessments, Interim Assessments, Attendance, Demographics, Graduation Rates, ELPA scores, Dyslexia Screener results</t>
    </r>
    <r>
      <rPr>
        <b/>
        <sz val="14"/>
        <color theme="1"/>
        <rFont val="Calibri"/>
        <family val="2"/>
      </rPr>
      <t xml:space="preserve">, </t>
    </r>
    <r>
      <rPr>
        <sz val="14"/>
        <color theme="1"/>
        <rFont val="Calibri"/>
        <family val="2"/>
      </rPr>
      <t>Kindergarten Transition Attendance Rates, etc.</t>
    </r>
  </si>
  <si>
    <r>
      <t xml:space="preserve">— Qualitative Data: </t>
    </r>
    <r>
      <rPr>
        <sz val="14"/>
        <color theme="1"/>
        <rFont val="Calibri"/>
        <family val="2"/>
      </rPr>
      <t>Surveys, Questionnaires, Focus Groups, Classroom Walkthroughs, Teacher Reflections, Available Assets</t>
    </r>
    <r>
      <rPr>
        <b/>
        <sz val="14"/>
        <color theme="1"/>
        <rFont val="Calibri"/>
        <family val="2"/>
      </rPr>
      <t>, etc.</t>
    </r>
  </si>
  <si>
    <t>Table 1. Identification of Top Needs in School Community</t>
  </si>
  <si>
    <t>Age Bands</t>
  </si>
  <si>
    <r>
      <t xml:space="preserve">Identification of Need(s)  - </t>
    </r>
    <r>
      <rPr>
        <b/>
        <sz val="16"/>
        <color rgb="FFC00000"/>
        <rFont val="Calibri"/>
        <family val="2"/>
      </rPr>
      <t xml:space="preserve">REQUIRED
</t>
    </r>
    <r>
      <rPr>
        <b/>
        <sz val="16"/>
        <color theme="1"/>
        <rFont val="Calibri"/>
        <family val="2"/>
      </rPr>
      <t xml:space="preserve">
Based on the needs assessment and data collection, what are the top literacy needs in your community?  </t>
    </r>
  </si>
  <si>
    <r>
      <t xml:space="preserve">Justification and Supporting Evidence - </t>
    </r>
    <r>
      <rPr>
        <b/>
        <sz val="16"/>
        <color rgb="FFC00000"/>
        <rFont val="Calibri"/>
        <family val="2"/>
      </rPr>
      <t>REQUIRED</t>
    </r>
    <r>
      <rPr>
        <b/>
        <sz val="16"/>
        <color theme="1"/>
        <rFont val="Calibri"/>
        <family val="2"/>
      </rPr>
      <t xml:space="preserve">
Why is this identified as a top need in your community? Provide a brief description of the quantitative and qualitative data that supports this as a priority need in your community. </t>
    </r>
  </si>
  <si>
    <t>Birth-Pre-K</t>
  </si>
  <si>
    <t xml:space="preserve">
(Enter your response. Bullet points or short answer response, max 1000 characters.)
</t>
  </si>
  <si>
    <t xml:space="preserve">(Enter your response. Bullet points or short answer response, max 1000 characters.)
</t>
  </si>
  <si>
    <t>Grades K-5</t>
  </si>
  <si>
    <t>Grades 6-12</t>
  </si>
  <si>
    <t>1.2 IDENTIFICATION OF K-12 CLSD IMPLEMENTATION SITES</t>
  </si>
  <si>
    <t>Using Table 2 below, identify the school sites your district will target for CLSD funding if selected as a grantee.</t>
  </si>
  <si>
    <r>
      <t xml:space="preserve">Selections should be based on your needs assessment, data analysis, and the </t>
    </r>
    <r>
      <rPr>
        <b/>
        <i/>
        <sz val="14"/>
        <color theme="1"/>
        <rFont val="Calibri"/>
        <family val="2"/>
      </rPr>
      <t xml:space="preserve">Oregon CLSD List of High Needs Schools by District </t>
    </r>
    <r>
      <rPr>
        <b/>
        <sz val="14"/>
        <color theme="1"/>
        <rFont val="Calibri"/>
        <family val="2"/>
      </rPr>
      <t>(which can be found in Appendix 1 of this application).</t>
    </r>
  </si>
  <si>
    <t>Note: School districts must prioritize funding to high-needs schools.</t>
  </si>
  <si>
    <t>Table 2. Identification of K-12 CLSD Implementation Sites</t>
  </si>
  <si>
    <r>
      <t xml:space="preserve">If selected as a grantee, will you allocate CLSD funds to all schools in the district, or target specific high-needs schools for funding?  - </t>
    </r>
    <r>
      <rPr>
        <b/>
        <sz val="16"/>
        <color rgb="FFC00000"/>
        <rFont val="Calibri"/>
        <family val="2"/>
      </rPr>
      <t>REQUIRED</t>
    </r>
  </si>
  <si>
    <r>
      <rPr>
        <b/>
        <u/>
        <sz val="16"/>
        <color theme="1"/>
        <rFont val="Calibri"/>
        <family val="2"/>
      </rPr>
      <t>If not funding all schools in the district</t>
    </r>
    <r>
      <rPr>
        <b/>
        <sz val="16"/>
        <color theme="1"/>
        <rFont val="Calibri"/>
        <family val="2"/>
      </rPr>
      <t xml:space="preserve">, which high-needs schools will be targeted for funding? If funding all schools, please indicate by writing "N/A."  - </t>
    </r>
    <r>
      <rPr>
        <b/>
        <sz val="16"/>
        <color rgb="FFC00000"/>
        <rFont val="Calibri"/>
        <family val="2"/>
      </rPr>
      <t>REQUIRED</t>
    </r>
  </si>
  <si>
    <r>
      <rPr>
        <b/>
        <u/>
        <sz val="16"/>
        <color theme="1"/>
        <rFont val="Calibri"/>
        <family val="2"/>
      </rPr>
      <t>If not funding all schools in the district</t>
    </r>
    <r>
      <rPr>
        <b/>
        <sz val="16"/>
        <color theme="1"/>
        <rFont val="Calibri"/>
        <family val="2"/>
      </rPr>
      <t xml:space="preserve">, what criteria were used to select the schools receiving funding? Provide a brief justification supported by relevant data.  If funding all schools, please indicate by writing, please indicate by writing "N/A."  - </t>
    </r>
    <r>
      <rPr>
        <b/>
        <sz val="16"/>
        <color rgb="FFC00000"/>
        <rFont val="Calibri"/>
        <family val="2"/>
      </rPr>
      <t>REQUIRED</t>
    </r>
  </si>
  <si>
    <t xml:space="preserve">
(Enter your response. Bullet points or short answer response, max 1000 characters.)
</t>
  </si>
  <si>
    <t xml:space="preserve">
(Enter your response. Bullet points or short answer response, max 1000 characters.)             
    </t>
  </si>
  <si>
    <t>Section 2- CLSD Project Proposal</t>
  </si>
  <si>
    <r>
      <t xml:space="preserve">— Description of Plan to Implement: </t>
    </r>
    <r>
      <rPr>
        <sz val="14"/>
        <color theme="1"/>
        <rFont val="Calibri"/>
        <family val="2"/>
      </rPr>
      <t>Identify the evidence-based strategies or instructional models you will use to implement each required activity.</t>
    </r>
  </si>
  <si>
    <r>
      <t xml:space="preserve">— Measures of Progress: </t>
    </r>
    <r>
      <rPr>
        <sz val="14"/>
        <color theme="1"/>
        <rFont val="Calibri"/>
        <family val="2"/>
      </rPr>
      <t>Identify the indicator(s) you will use to track progress towards implementation and evaluate success.</t>
    </r>
  </si>
  <si>
    <t>Table 3: Birth- Pre-K CLSD Project Proposal</t>
  </si>
  <si>
    <t xml:space="preserve">
2.1.1</t>
  </si>
  <si>
    <r>
      <t xml:space="preserve">
Briefly describe your district’s plan to expand or establish high-quality, literacy-focused kindergarten transition programming by June of 2029.</t>
    </r>
    <r>
      <rPr>
        <sz val="16"/>
        <color theme="1"/>
        <rFont val="Calibri"/>
        <family val="2"/>
      </rPr>
      <t xml:space="preserve">
Describe the evidence-based literacy activities that will be offered, how you will ensure equitable access for all students, and how families will be supported and empowered to foster their children's literacy success. </t>
    </r>
    <r>
      <rPr>
        <b/>
        <sz val="16"/>
        <color theme="1"/>
        <rFont val="Calibri"/>
        <family val="2"/>
      </rPr>
      <t xml:space="preserve">- </t>
    </r>
    <r>
      <rPr>
        <b/>
        <sz val="16"/>
        <color rgb="FFC00000"/>
        <rFont val="Calibri"/>
        <family val="2"/>
      </rPr>
      <t>REQUIRED</t>
    </r>
  </si>
  <si>
    <r>
      <t xml:space="preserve">How will you assess progress toward implementing this required activity? Identify at least one key indicator you will use to track progress, with with a targeted due date. - </t>
    </r>
    <r>
      <rPr>
        <b/>
        <sz val="16"/>
        <color rgb="FFC00000"/>
        <rFont val="Calibri"/>
        <family val="2"/>
      </rPr>
      <t>REQUIRED</t>
    </r>
  </si>
  <si>
    <t xml:space="preserve">
(Enter your response. Short answer response, max 1500 characters.)
</t>
  </si>
  <si>
    <t xml:space="preserve">(Enter at least one indicator of progress, with a targeted due date. Max 350 characters).
</t>
  </si>
  <si>
    <t xml:space="preserve">
2.1.2</t>
  </si>
  <si>
    <r>
      <t xml:space="preserve">
Briefly describe your district's plan to enhance the language, literacy development, and school readiness of children, from birth to kindergarten entry.
</t>
    </r>
    <r>
      <rPr>
        <sz val="16"/>
        <color theme="1"/>
        <rFont val="Calibri"/>
        <family val="2"/>
      </rPr>
      <t>What evidence-based practices will you use to develop the  oral language skills, phonological awareness, print concepts, phonics knowledge, and decoding skills of early learners</t>
    </r>
    <r>
      <rPr>
        <b/>
        <sz val="16"/>
        <color theme="1"/>
        <rFont val="Calibri"/>
        <family val="2"/>
      </rPr>
      <t xml:space="preserve">? - </t>
    </r>
    <r>
      <rPr>
        <b/>
        <sz val="16"/>
        <color rgb="FFC00000"/>
        <rFont val="Calibri"/>
        <family val="2"/>
      </rPr>
      <t>REQUIRED</t>
    </r>
  </si>
  <si>
    <r>
      <t xml:space="preserve">How will you assess progress toward implementing this required activity? Identify at least one key indicator you will use to track progress, with with a targeted due date.  - </t>
    </r>
    <r>
      <rPr>
        <b/>
        <sz val="16"/>
        <color rgb="FFC00000"/>
        <rFont val="Calibri"/>
        <family val="2"/>
      </rPr>
      <t>REQUIRED</t>
    </r>
  </si>
  <si>
    <t>Table 4: K-12 CLSD Project Proposal</t>
  </si>
  <si>
    <t xml:space="preserve">
2.2.1</t>
  </si>
  <si>
    <r>
      <t xml:space="preserve">Briefly describe the systems of support your district will establish or maintain to ensure full implementation of High-Quality Instructional Materials (HQIM) across grades K–12 by June 2029. How will you ensure all students have equitable access to grade-level, standards-aligned core instructional materials?
</t>
    </r>
    <r>
      <rPr>
        <sz val="16"/>
        <color theme="1"/>
        <rFont val="Calibri"/>
        <family val="2"/>
      </rPr>
      <t xml:space="preserve">
Please note: In accordance with federal requirements, CLSD funds cannot be used to purchase core HQIM. However, funds may be used for professional development, coaching, and other implementation supports. Grantees may also purchase supplemental and intervention materials. </t>
    </r>
    <r>
      <rPr>
        <b/>
        <sz val="16"/>
        <color theme="1"/>
        <rFont val="Calibri"/>
        <family val="2"/>
      </rPr>
      <t xml:space="preserve">- </t>
    </r>
    <r>
      <rPr>
        <b/>
        <sz val="16"/>
        <color rgb="FFC00000"/>
        <rFont val="Calibri"/>
        <family val="2"/>
      </rPr>
      <t>REQUIRED</t>
    </r>
  </si>
  <si>
    <t xml:space="preserve">
2.2.2</t>
  </si>
  <si>
    <r>
      <t xml:space="preserve">
Briefly describe your district’s plan to provide intensive, supplemental, accelerated, and explicit intervention and support in reading and writing for children whose literacy skills are below grade level.</t>
    </r>
    <r>
      <rPr>
        <sz val="16"/>
        <color theme="1"/>
        <rFont val="Calibri"/>
        <family val="2"/>
      </rPr>
      <t xml:space="preserve">
 </t>
    </r>
    <r>
      <rPr>
        <b/>
        <sz val="16"/>
        <color theme="1"/>
        <rFont val="Calibri"/>
        <family val="2"/>
      </rPr>
      <t xml:space="preserve">- </t>
    </r>
    <r>
      <rPr>
        <b/>
        <sz val="16"/>
        <color rgb="FFC00000"/>
        <rFont val="Calibri"/>
        <family val="2"/>
      </rPr>
      <t>REQUIRED</t>
    </r>
  </si>
  <si>
    <t xml:space="preserve">
2.2.3</t>
  </si>
  <si>
    <r>
      <t xml:space="preserve">
Briefly describe your district’s plan to develop (or maintain) and implement a comprehensive literacy instruction plan by June of 2029 that:
</t>
    </r>
    <r>
      <rPr>
        <sz val="16"/>
        <color rgb="FF000000"/>
        <rFont val="Calibri"/>
        <family val="2"/>
      </rPr>
      <t xml:space="preserve">— Serves the needs of all children, including children with disabilities, children who are emergent bilingual, and children who are reading or writing below grade level.
— Supports activities that are provided primarily during the regular school day.
— Integrates literacy instruction into a well-rounded education.
</t>
    </r>
    <r>
      <rPr>
        <b/>
        <sz val="16"/>
        <color rgb="FF000000"/>
        <rFont val="Calibri"/>
        <family val="2"/>
      </rPr>
      <t xml:space="preserve">How will you coordinate the involvement of school staff, principals, other instructional leaders, teachers, English as a second
language specialists (as appropriate), special educators, specialized instructional support personnel (as appropriate), early childhood education staff, and afterschool program staff, to ensure comprehensive literacy instruction is aligned across all school activities and stages of a child’s development?  - </t>
    </r>
    <r>
      <rPr>
        <b/>
        <sz val="16"/>
        <color rgb="FFC00000"/>
        <rFont val="Calibri"/>
        <family val="2"/>
      </rPr>
      <t>REQUIRED</t>
    </r>
  </si>
  <si>
    <r>
      <t xml:space="preserve">How will you assess progress toward implementing this required activity? Identify at least one key indicator you will use to track progress, with a targeted due date.  - </t>
    </r>
    <r>
      <rPr>
        <b/>
        <sz val="16"/>
        <color rgb="FFC00000"/>
        <rFont val="Calibri"/>
        <family val="2"/>
      </rPr>
      <t>REQUIRED</t>
    </r>
  </si>
  <si>
    <t xml:space="preserve">
2.2.4</t>
  </si>
  <si>
    <r>
      <t xml:space="preserve">
Please describe how you will provide time for secondary teachers to meet to plan evidence-based activities and assess the quality of adolescent Comprehensive Literacy Instruction to be delivered as part of a well-rounded education. How will the time be intentionally structured to ensure effective collaboration and continuous improvement in instructional practices? - </t>
    </r>
    <r>
      <rPr>
        <b/>
        <sz val="16"/>
        <color rgb="FFC00000"/>
        <rFont val="Calibri"/>
        <family val="2"/>
        <scheme val="minor"/>
      </rPr>
      <t>REQUIRED</t>
    </r>
  </si>
  <si>
    <t>Table 5: Birth- 5th Grade Family and Caregiver Coordination Plan</t>
  </si>
  <si>
    <t xml:space="preserve">
2.3.1</t>
  </si>
  <si>
    <r>
      <t xml:space="preserve">
Briefly describe your district’s plan to coordinate the meaningful involvement of families and caregivers of children from birth through 5th grade in comprehensive literacy instruction. 
</t>
    </r>
    <r>
      <rPr>
        <sz val="16"/>
        <color theme="1"/>
        <rFont val="Calibri"/>
        <family val="2"/>
      </rPr>
      <t>What specific strategies or engagement opportunities will you implement to encourage family literacy experiences and practices?</t>
    </r>
    <r>
      <rPr>
        <b/>
        <sz val="16"/>
        <color theme="1"/>
        <rFont val="Calibri"/>
        <family val="2"/>
      </rPr>
      <t xml:space="preserve"> - </t>
    </r>
    <r>
      <rPr>
        <b/>
        <sz val="16"/>
        <color rgb="FFC00000"/>
        <rFont val="Calibri"/>
        <family val="2"/>
      </rPr>
      <t>REQUIRED</t>
    </r>
  </si>
  <si>
    <t>Section  3. Identification of Students for Literacy Interventions or Other Support Services</t>
  </si>
  <si>
    <t xml:space="preserve"> In Table 6 below, describe how your district will identify students in grades K-12 who need literacy interventions or other support services (such as high-dosage tutoring).</t>
  </si>
  <si>
    <t xml:space="preserve"> Your response should include the following:</t>
  </si>
  <si>
    <r>
      <rPr>
        <sz val="14"/>
        <color theme="1"/>
        <rFont val="Calibri"/>
        <family val="2"/>
      </rPr>
      <t xml:space="preserve">— </t>
    </r>
    <r>
      <rPr>
        <b/>
        <sz val="14"/>
        <color theme="1"/>
        <rFont val="Calibri"/>
        <family val="2"/>
      </rPr>
      <t>Types of Assessment:</t>
    </r>
    <r>
      <rPr>
        <sz val="14"/>
        <color theme="1"/>
        <rFont val="Calibri"/>
        <family val="2"/>
      </rPr>
      <t xml:space="preserve"> Select the types of assessments you will use to identify students for literacy interventions or other support services.</t>
    </r>
  </si>
  <si>
    <r>
      <rPr>
        <sz val="14"/>
        <color theme="1"/>
        <rFont val="Calibri"/>
        <family val="2"/>
      </rPr>
      <t xml:space="preserve">— </t>
    </r>
    <r>
      <rPr>
        <b/>
        <sz val="14"/>
        <color theme="1"/>
        <rFont val="Calibri"/>
        <family val="2"/>
      </rPr>
      <t>System for Identification:</t>
    </r>
    <r>
      <rPr>
        <sz val="14"/>
        <color theme="1"/>
        <rFont val="Calibri"/>
        <family val="2"/>
      </rPr>
      <t xml:space="preserve"> Describe your current or planned system for using assessment data to identify students for literacy interventions or other support services.</t>
    </r>
  </si>
  <si>
    <r>
      <t xml:space="preserve"> Note: This table should focus solely on the key assessments used for identifying students in need of targeted </t>
    </r>
    <r>
      <rPr>
        <i/>
        <u/>
        <sz val="14"/>
        <color theme="1"/>
        <rFont val="Calibri"/>
        <family val="2"/>
      </rPr>
      <t>literacy</t>
    </r>
    <r>
      <rPr>
        <i/>
        <sz val="14"/>
        <color theme="1"/>
        <rFont val="Calibri"/>
        <family val="2"/>
      </rPr>
      <t xml:space="preserve"> support, not all assessments used within the district.</t>
    </r>
  </si>
  <si>
    <t>Table 6:  Identification of Students for Literacy Interventions or Other Support Services</t>
  </si>
  <si>
    <r>
      <t xml:space="preserve"> Required Age Bands - </t>
    </r>
    <r>
      <rPr>
        <b/>
        <sz val="16"/>
        <color rgb="FFC00000"/>
        <rFont val="Calibri"/>
        <family val="2"/>
      </rPr>
      <t>REQUIRED</t>
    </r>
  </si>
  <si>
    <r>
      <t xml:space="preserve"> System for Identification - </t>
    </r>
    <r>
      <rPr>
        <b/>
        <sz val="16"/>
        <color rgb="FFC00000"/>
        <rFont val="Calibri"/>
        <family val="2"/>
      </rPr>
      <t>REQUIRED</t>
    </r>
  </si>
  <si>
    <t>Screener for Risk Factors of Dyslexia</t>
  </si>
  <si>
    <t>(Enter your response. Bullet points or short answer response, max 1000 characters.)</t>
  </si>
  <si>
    <t>Screener</t>
  </si>
  <si>
    <t>Interim Assessments</t>
  </si>
  <si>
    <t>Curriculum-Embedded Assessments</t>
  </si>
  <si>
    <t>Observational &amp; Classroom Based Tools</t>
  </si>
  <si>
    <t>All of the Above</t>
  </si>
  <si>
    <t xml:space="preserve">Other (Please identify by typing here): ________
</t>
  </si>
  <si>
    <t>Using Table 7 below, outline the ongoing professional learning and coaching opportunities that your district will provide over the four-year grant period to enhance, support, or strengthen comprehensive literacy instruction.</t>
  </si>
  <si>
    <t>Please describe no more than five professional learning and coaching opportunities per age band.</t>
  </si>
  <si>
    <t>Your Professional Learning and Coaching Plan must include:</t>
  </si>
  <si>
    <r>
      <t xml:space="preserve">— Professional learning opportunities across </t>
    </r>
    <r>
      <rPr>
        <u/>
        <sz val="14"/>
        <color theme="1"/>
        <rFont val="Calibri"/>
        <family val="2"/>
      </rPr>
      <t xml:space="preserve">all three age bands </t>
    </r>
    <r>
      <rPr>
        <sz val="14"/>
        <color theme="1"/>
        <rFont val="Calibri"/>
        <family val="2"/>
      </rPr>
      <t>(Birth–Pre-K, K–5, and 6–12).</t>
    </r>
  </si>
  <si>
    <t>— Professional learning opportunities that are offered on an ongoing basis.</t>
  </si>
  <si>
    <t>— K-12 curriculum-based professional learning opportunities that are offered on an ongoing basis.</t>
  </si>
  <si>
    <t>Note: This application field will not show "complete" on Completion Checklist until at least one Curriculum-Based Professional Learning opportunity has been entered for BOTH K-5 and 6-12th grade.</t>
  </si>
  <si>
    <t>Table 7: Birth- 12th Grade Literacy Professional Learning and Coaching Plan</t>
  </si>
  <si>
    <t>4.1  Birth-Pre-K Professional Learning Plan</t>
  </si>
  <si>
    <r>
      <t xml:space="preserve">Is this a Curriculum-Based Professional Learning Opportunity?  - </t>
    </r>
    <r>
      <rPr>
        <b/>
        <sz val="16"/>
        <color rgb="FFC00000"/>
        <rFont val="Calibri"/>
        <family val="2"/>
      </rPr>
      <t>REQUIRED</t>
    </r>
  </si>
  <si>
    <r>
      <t xml:space="preserve">How frequently will the PD/ Coaching opportunity be provided over the course of the grant?- </t>
    </r>
    <r>
      <rPr>
        <b/>
        <sz val="16"/>
        <color rgb="FFC00000"/>
        <rFont val="Calibri"/>
        <family val="2"/>
      </rPr>
      <t>REQUIRED</t>
    </r>
  </si>
  <si>
    <t xml:space="preserve">
(Enter your response. Bullet points or short answer response, max 1000 characters.)
</t>
  </si>
  <si>
    <t>4.2 Grades K-5 Professional Learning Plan</t>
  </si>
  <si>
    <r>
      <t xml:space="preserve">Description of Professional Learning/ Coaching Opportunity for Grades K-5 - </t>
    </r>
    <r>
      <rPr>
        <b/>
        <sz val="16"/>
        <color rgb="FFC00000"/>
        <rFont val="Calibri"/>
        <family val="2"/>
      </rPr>
      <t>REQUIRED</t>
    </r>
  </si>
  <si>
    <r>
      <rPr>
        <b/>
        <u/>
        <sz val="16"/>
        <color theme="0"/>
        <rFont val="Calibri"/>
        <family val="2"/>
      </rPr>
      <t>Quick Check</t>
    </r>
    <r>
      <rPr>
        <b/>
        <sz val="16"/>
        <color theme="0"/>
        <rFont val="Calibri"/>
        <family val="2"/>
      </rPr>
      <t>: Is there at least one Curriculum-Based Professional Learning Opportunity for Grades K-5?</t>
    </r>
  </si>
  <si>
    <r>
      <t xml:space="preserve">Description of Professional Learning/ Coaching Opportunity for Grades 6-12 - </t>
    </r>
    <r>
      <rPr>
        <b/>
        <sz val="16"/>
        <color rgb="FFC00000"/>
        <rFont val="Calibri"/>
        <family val="2"/>
      </rPr>
      <t>REQUIRED</t>
    </r>
  </si>
  <si>
    <r>
      <rPr>
        <b/>
        <u/>
        <sz val="16"/>
        <color theme="0"/>
        <rFont val="Calibri"/>
        <family val="2"/>
      </rPr>
      <t>Quick Check</t>
    </r>
    <r>
      <rPr>
        <b/>
        <sz val="16"/>
        <color theme="0"/>
        <rFont val="Calibri"/>
        <family val="2"/>
      </rPr>
      <t>: Is there at least one Curriculum-Based Professional Learning Opportunity for Grades 6-12?</t>
    </r>
  </si>
  <si>
    <t>Section 5- Budget and Budget Justification</t>
  </si>
  <si>
    <t>CLSD Budgeting Requirements</t>
  </si>
  <si>
    <t xml:space="preserve">School District </t>
  </si>
  <si>
    <t>Grades K-5 (42%)</t>
  </si>
  <si>
    <t>Grades 6-12 (42%)</t>
  </si>
  <si>
    <t>Required to Budget</t>
  </si>
  <si>
    <t>Budgeted</t>
  </si>
  <si>
    <t>CLSD Annual  Preliminary Allocation and Anticipated Award</t>
  </si>
  <si>
    <t>Green cells - Complete</t>
  </si>
  <si>
    <t>Total</t>
  </si>
  <si>
    <t>Orange Cells- Budget Not Fully Allocated</t>
  </si>
  <si>
    <t>Preliminary Allocation</t>
  </si>
  <si>
    <t>Red cells - Budget Exceeded</t>
  </si>
  <si>
    <t>Age Band</t>
  </si>
  <si>
    <r>
      <t xml:space="preserve">Activity Description
</t>
    </r>
    <r>
      <rPr>
        <i/>
        <sz val="14"/>
        <color theme="0"/>
        <rFont val="Calibri"/>
        <family val="2"/>
        <scheme val="minor"/>
      </rPr>
      <t>(How was cost determined and how will expense support project activities?)</t>
    </r>
  </si>
  <si>
    <t>Allowable Use Code</t>
  </si>
  <si>
    <t>Object Code</t>
  </si>
  <si>
    <t>Year 2 Budgeted
Oct. 1,2026 – Sept. 30, 2027</t>
  </si>
  <si>
    <t>Year 3 Budgeted
Oct. 1, 2027 – Sept. 30, 2028</t>
  </si>
  <si>
    <t>Year 4 Budgeted
Oct. 1, 2028 – Sept. 30, 2029</t>
  </si>
  <si>
    <t>Total Budgeted by Activity</t>
  </si>
  <si>
    <t>Section 6- Assurances</t>
  </si>
  <si>
    <r>
      <t xml:space="preserve">Cooperation with National Implementation Evaluation- </t>
    </r>
    <r>
      <rPr>
        <sz val="14"/>
        <color theme="1"/>
        <rFont val="Calibri"/>
        <family val="2"/>
      </rPr>
      <t>All subgrantees are required to cooperate with the national evaluation of the CLSD program in accordance with federal regulations (34 CFR 75.591).  All subgrantees may be required to complete a survey about the strategies and practices funded under CLSD. The U.S. Department of Education and its contractor will provide states and their subgrantees more details on the types of data and process for submission after grants are awarded. The purpose of the national evaluation is to understand the implementation of CLSD and its impact on student literacy.</t>
    </r>
  </si>
  <si>
    <r>
      <rPr>
        <b/>
        <sz val="14"/>
        <color theme="1"/>
        <rFont val="Calibri"/>
        <family val="2"/>
      </rPr>
      <t xml:space="preserve">Participation in  State Facilitated Literacy Coaching Program identified by ODE- </t>
    </r>
    <r>
      <rPr>
        <sz val="14"/>
        <color theme="1"/>
        <rFont val="Calibri"/>
        <family val="2"/>
      </rPr>
      <t>Recipients must participate in a literacy state facilitated coaching program  provided by the Oregon Department of Education throughout the grant cycle. Designated principals, administrators and educators must participate.</t>
    </r>
  </si>
  <si>
    <r>
      <t>Program Design and Goals-</t>
    </r>
    <r>
      <rPr>
        <sz val="14"/>
        <color theme="1"/>
        <rFont val="Calibri"/>
        <family val="2"/>
      </rPr>
      <t xml:space="preserve"> District CLSD activities will be designed explicitly to meet all stated grant goals, ensuring alignment with the objectives stated in the RFA.</t>
    </r>
  </si>
  <si>
    <r>
      <rPr>
        <b/>
        <sz val="14"/>
        <color theme="1"/>
        <rFont val="Calibri"/>
        <family val="2"/>
      </rPr>
      <t>High Needs Schools-</t>
    </r>
    <r>
      <rPr>
        <sz val="14"/>
        <color theme="1"/>
        <rFont val="Calibri"/>
        <family val="2"/>
      </rPr>
      <t xml:space="preserve"> The program will primarily target K-12 students who attend High Needs Schools, as defined in this RFA.</t>
    </r>
  </si>
  <si>
    <r>
      <rPr>
        <b/>
        <sz val="14"/>
        <color theme="1"/>
        <rFont val="Calibri"/>
        <family val="2"/>
      </rPr>
      <t xml:space="preserve">Early Childhood Education Partnerships- </t>
    </r>
    <r>
      <rPr>
        <sz val="14"/>
        <color theme="1"/>
        <rFont val="Calibri"/>
        <family val="2"/>
      </rPr>
      <t>If partnering with external Early Childhood Education providers to fulfill the Birth- Pre-K requirement, grantees will ensure that the Early Childhood Education partner meets the requirements listed in section 2.4.2.A of the RFA.</t>
    </r>
  </si>
  <si>
    <r>
      <rPr>
        <b/>
        <sz val="14"/>
        <color theme="1"/>
        <rFont val="Calibri"/>
        <family val="2"/>
      </rPr>
      <t>Supplement, Not Supplant-</t>
    </r>
    <r>
      <rPr>
        <sz val="14"/>
        <color theme="1"/>
        <rFont val="Calibri"/>
        <family val="2"/>
      </rPr>
      <t xml:space="preserve"> Funds under the program will be used to increase the level of state, local and other non-Federal funds that would, in the absence of funds under this part, be made available for authorized programs and activities authorized under this part and in no case supplant Federal, State, local, or non-Federal funds.  </t>
    </r>
  </si>
  <si>
    <r>
      <rPr>
        <b/>
        <sz val="14"/>
        <color theme="1"/>
        <rFont val="Calibri"/>
        <family val="2"/>
      </rPr>
      <t xml:space="preserve">Adherance to Procurement Policies: </t>
    </r>
    <r>
      <rPr>
        <sz val="14"/>
        <color theme="1"/>
        <rFont val="Calibri"/>
        <family val="2"/>
      </rPr>
      <t>The program will strictly follow all relevant procurement policies and procedures, ensuring transparency and accountability in the use of funds.</t>
    </r>
  </si>
  <si>
    <r>
      <rPr>
        <b/>
        <sz val="14"/>
        <color theme="1"/>
        <rFont val="Calibri"/>
        <family val="2"/>
      </rPr>
      <t xml:space="preserve">Annual Reporting- </t>
    </r>
    <r>
      <rPr>
        <sz val="14"/>
        <color theme="1"/>
        <rFont val="Calibri"/>
        <family val="2"/>
      </rPr>
      <t>The program will successfully follow the required annual CLSD Evaluation and monitoring requirements outlined in the RFA. Required information and reports will be submitted as requested by ODE.</t>
    </r>
  </si>
  <si>
    <r>
      <rPr>
        <b/>
        <sz val="14"/>
        <color theme="1"/>
        <rFont val="Calibri"/>
        <family val="2"/>
      </rPr>
      <t xml:space="preserve"> Fidelity of Project Plans to Application-</t>
    </r>
    <r>
      <rPr>
        <sz val="14"/>
        <color theme="1"/>
        <rFont val="Calibri"/>
        <family val="2"/>
      </rPr>
      <t xml:space="preserve">  The program will be implemented as proposed in the approved application. Any substantive changes to project activities, budget allocations, or intended outcomes must be submitted in writing and approved by the Oregon Department of Education prior to implementation.</t>
    </r>
  </si>
  <si>
    <r>
      <rPr>
        <b/>
        <sz val="14"/>
        <color theme="1"/>
        <rFont val="Calibri"/>
        <family val="2"/>
      </rPr>
      <t xml:space="preserve">Attendance at Required Meetings- </t>
    </r>
    <r>
      <rPr>
        <sz val="14"/>
        <color theme="1"/>
        <rFont val="Calibri"/>
        <family val="2"/>
      </rPr>
      <t>A program director or district representative will attend all required meetings by ODE and the U.S. Department of Education.</t>
    </r>
  </si>
  <si>
    <r>
      <rPr>
        <b/>
        <sz val="14"/>
        <color theme="1"/>
        <rFont val="Calibri"/>
        <family val="2"/>
      </rPr>
      <t>Information Dissemination-</t>
    </r>
    <r>
      <rPr>
        <sz val="14"/>
        <color theme="1"/>
        <rFont val="Calibri"/>
        <family val="2"/>
      </rPr>
      <t xml:space="preserve"> A district leader will notify principals, school leaders, and teachers about grant activities outlined in the CLSD application and will be committed to the implementation of the developed comprehensive support and improvement plan.</t>
    </r>
  </si>
  <si>
    <r>
      <t xml:space="preserve">I HEREBY CERTIFY that, to the best of my knowledge, the information contained in this application is correct, the school district named in the </t>
    </r>
    <r>
      <rPr>
        <i/>
        <sz val="14"/>
        <color rgb="FF000000"/>
        <rFont val="Calibri"/>
        <family val="2"/>
        <scheme val="minor"/>
      </rPr>
      <t xml:space="preserve">Applicant Information Section </t>
    </r>
    <r>
      <rPr>
        <sz val="14"/>
        <color rgb="FF000000"/>
        <rFont val="Calibri"/>
        <family val="2"/>
        <scheme val="minor"/>
      </rPr>
      <t>have authorized me, as their representative, to file this application. I understand that if the application does not meet required specifications it will not be read and scored.</t>
    </r>
  </si>
  <si>
    <t>X</t>
  </si>
  <si>
    <t>(enter name and title here - REQUIRED)</t>
  </si>
  <si>
    <r>
      <rPr>
        <b/>
        <sz val="14"/>
        <color theme="0"/>
        <rFont val="Calibri"/>
        <family val="2"/>
      </rPr>
      <t xml:space="preserve">School District Name
</t>
    </r>
    <r>
      <rPr>
        <i/>
        <sz val="14"/>
        <color theme="0"/>
        <rFont val="Calibri"/>
        <family val="2"/>
      </rPr>
      <t>(Select from dropdown)</t>
    </r>
  </si>
  <si>
    <t>List of High Need Schools in the District:</t>
  </si>
  <si>
    <t>Code</t>
  </si>
  <si>
    <t>Professional Development and Coaching</t>
  </si>
  <si>
    <t>PDC</t>
  </si>
  <si>
    <t>—  Stipends for teachers and administrators to participate in coaching and training opportunities
—  Substitute teacher costs to cover staff attending professional development
—  Costs associated with Professional Learning Communities (PLCs)
— Expenses related to school staff coordination
— Expenses related to the development of a comprehensive literacy instruction plan</t>
  </si>
  <si>
    <t>High Dosage Tutoring</t>
  </si>
  <si>
    <t>HDT</t>
  </si>
  <si>
    <t xml:space="preserve">— Employment of qualified tutors
— Identification of students for high-dosage tutoring services
</t>
  </si>
  <si>
    <t>Hiring</t>
  </si>
  <si>
    <t>H</t>
  </si>
  <si>
    <t xml:space="preserve">—  Hire a literacy coach to lead observation and feedback cycles
—  Hire a literacy interventionist to deliver targeted small group instruction to students not yet meeting grade level skills </t>
  </si>
  <si>
    <t>Extended Learning</t>
  </si>
  <si>
    <t>ELP</t>
  </si>
  <si>
    <t>—  Literacy-focused kindergartentransition programming
—  Family and caregiver engagement and coordination
—  Literacy-focused enrichment opportunities provided during breaks or after school
—  Tutors and licensed teachers working outside of regular school hours (before/ after school, summer, etc.)
—  Provision of home literacy kits</t>
  </si>
  <si>
    <t>Curricula &amp; Materials</t>
  </si>
  <si>
    <t>CRCM</t>
  </si>
  <si>
    <t>ALL
Object Codes</t>
  </si>
  <si>
    <t>Licensed Salaries includes licensed coordinators and employees in the bargaining unit</t>
  </si>
  <si>
    <t>Classified Salaries for work performed by "Classified Employees"</t>
  </si>
  <si>
    <t>Benefits associated with "Licensed Employees" not included in the gross salary, Benefits associated with "Classified Employees" not included in the gross salary</t>
  </si>
  <si>
    <t>2XX</t>
  </si>
  <si>
    <t>Substitute Salaries for employees who are hired on a temporary or substitute basis</t>
  </si>
  <si>
    <t>12X</t>
  </si>
  <si>
    <t>Additional Salaries</t>
  </si>
  <si>
    <t>13X</t>
  </si>
  <si>
    <t>Instructional, Professional and Technical Services</t>
  </si>
  <si>
    <t>Travel costs (e.g., mileage, hotel, registration, per diem, meals, car rentals, etc.)</t>
  </si>
  <si>
    <t>Other Supplies and Materials</t>
  </si>
  <si>
    <t>4XX</t>
  </si>
  <si>
    <t>Dues and Fees</t>
  </si>
  <si>
    <t>Grant Indirect Charges. Charges made to a grant to recover charges made to administration.</t>
  </si>
  <si>
    <t>Miscellaneous</t>
  </si>
  <si>
    <t>8XX</t>
  </si>
  <si>
    <t>Other</t>
  </si>
  <si>
    <t>CLSD Allocations and High Need Schools</t>
  </si>
  <si>
    <t>Alphabetized</t>
  </si>
  <si>
    <t>#</t>
  </si>
  <si>
    <t>School District Name</t>
  </si>
  <si>
    <t>Student Entrollment</t>
  </si>
  <si>
    <t>High Needs Schools</t>
  </si>
  <si>
    <t>Eligibility Rank</t>
  </si>
  <si>
    <t>Preliminary Y2-4 Allocation</t>
  </si>
  <si>
    <t>Preliminary Y1 Allocation</t>
  </si>
  <si>
    <t>Preliminary Total Allocation</t>
  </si>
  <si>
    <t>Eligibility Status</t>
  </si>
  <si>
    <t>Autofills</t>
  </si>
  <si>
    <t>Adel SD 21</t>
  </si>
  <si>
    <t>No High-Needs Schools</t>
  </si>
  <si>
    <t>Not Eligible</t>
  </si>
  <si>
    <t>Adrian SD 61</t>
  </si>
  <si>
    <t>-Adrian Elementary School
 -Adrian High School</t>
  </si>
  <si>
    <t>Alsea SD 7J</t>
  </si>
  <si>
    <t>-Alsea Charter School</t>
  </si>
  <si>
    <t>Eligible</t>
  </si>
  <si>
    <t>Amity SD 4J</t>
  </si>
  <si>
    <t>-Amity Elementary School
 -Amity High School
 -Amity Middle School</t>
  </si>
  <si>
    <t>Annex SD 29</t>
  </si>
  <si>
    <t>-Annex Charter School</t>
  </si>
  <si>
    <t>Arlington SD 3</t>
  </si>
  <si>
    <t>-Arlington Community Charter School</t>
  </si>
  <si>
    <t>Arock SD 81</t>
  </si>
  <si>
    <t>Ashland SD 5</t>
  </si>
  <si>
    <t>Ashwood SD 8</t>
  </si>
  <si>
    <t>Astoria SD 1</t>
  </si>
  <si>
    <t>-Astor Elementary School
 -Lewis &amp; Clark Elementary School
 -Astoria Senior High School
 -Astoria Middle School</t>
  </si>
  <si>
    <t>Athena-Weston SD 29RJ</t>
  </si>
  <si>
    <t>-Athena Elementary School
 -Weston-McEwen High School
 -Weston Middle School</t>
  </si>
  <si>
    <t>Baker SD 5J</t>
  </si>
  <si>
    <t>-Eagle Cap Innovative Jr/Sr High School
 -Baker Early Learning Center
 -Baker Virtual Academy
 -Brooklyn Primary School
 -Haines Elementary School
 -South Baker Intermediate School
 -Baker High School
 -Baker Middle School</t>
  </si>
  <si>
    <t>Bandon SD 54</t>
  </si>
  <si>
    <t>-Ocean Crest Elementary School
 -Bandon Senior High School
 -Harbor Lights Middle School</t>
  </si>
  <si>
    <t>Banks SD 13</t>
  </si>
  <si>
    <t>Beaverton SD 48J</t>
  </si>
  <si>
    <t>-Aloha-Huber Park School
 -Barnes Elementary School
 -Beaver Acres Elementary School
 -Chehalem Elementary School
 -Elmonica Elementary School
 -Greenway Elementary School
 -Hazeldale Elementary School
 -Kinnaman Elementary School
 -McKay Elementary School
 -McKinley Elementary School
 -Vose Elementary School
 -William Walker Elementary School
 -Aloha High School
 -Beaverton High School
 -Community School
 -Southridge High School
 -Meadow Park Middle School
 -Mountain View Middle School
 -Whitford Middle School</t>
  </si>
  <si>
    <t>Bend-LaPine Administrative SD 1</t>
  </si>
  <si>
    <t>-Bear Creek Elementary School
 -Elk Meadow Elementary School
 -Ensworth Elementary School
 -Juniper Elementary School
 -LaPine Elementary School
 -Rosland Elementary
 -Three Rivers Elementary School
 -Bend Tech Academy
 -Caldera High School
 -LaPine Senior High School
 -Realms High School
 -LaPine Middle School
 -Pilot Butte Middle School</t>
  </si>
  <si>
    <t>Bethel SD 52</t>
  </si>
  <si>
    <t>-Clear Lake Elementary School
 -Danebo Elementary School
 -Fairfield Elementary School
 -Irving Elementary School
 -Malabon Elementary School
 -Meadow View School
 -Prairie Mountain School
 -Kalapuya High School
 -Willamette High School
 -Cascade Middle School
 -Shasta Middle School</t>
  </si>
  <si>
    <t>Blachly SD 90</t>
  </si>
  <si>
    <t>Black Butte SD 41</t>
  </si>
  <si>
    <t>Brookings-Harbor SD 17C</t>
  </si>
  <si>
    <t>-Kalmiopsis Elementary School
 -Brookings-Harbor High School
 -Azalea Middle School</t>
  </si>
  <si>
    <t>Burnt River SD 30J</t>
  </si>
  <si>
    <t>-Burnt River School</t>
  </si>
  <si>
    <t>Butte Falls SD 91</t>
  </si>
  <si>
    <t>-Butte Falls Charter School</t>
  </si>
  <si>
    <t>Camas Valley SD 21J</t>
  </si>
  <si>
    <t>-Camas Valley School</t>
  </si>
  <si>
    <t>Canby SD 86</t>
  </si>
  <si>
    <t>-Carus School
 -Cecile Trost Elementary School
 -William Knight Elementary School
 -Canby High School
 -Baker Prairie Middle School</t>
  </si>
  <si>
    <t>Cascade SD 5</t>
  </si>
  <si>
    <t>-Aumsville Elementary School
 -Cloverdale Elementary School
 -Cascade Opportunity Center
 -Cascade Senior High School</t>
  </si>
  <si>
    <t>Centennial SD 28J</t>
  </si>
  <si>
    <t>-Butler Creek Elementary School
 -Meadows Elementary
 -Parklane Elementary School
 -Patrick Lynch Elementary
 -Pleasant Valley Elementary School
 -Powell Butte Elementary School
 -Centennial High School
 -Centennial Middle School
 -Oliver Middle</t>
  </si>
  <si>
    <t>Central Curry SD 1</t>
  </si>
  <si>
    <t>-Gold Beach Jr/Sr High School
 -Riley Creek Elementary School</t>
  </si>
  <si>
    <t>Central Linn SD 552</t>
  </si>
  <si>
    <t>-Central Linn High School
 -Central Linn Elementary School</t>
  </si>
  <si>
    <t>Central Point SD 6</t>
  </si>
  <si>
    <t>-Central Point Elementary School
 -Jewett Elementary School
 -Patrick Elementary School
 -Richardson Elementary School
 -Rogue Primary School
 -Sams Valley Elementary School
 -Crater Academy of Health and Public Services
 -Crater Renaissance Academy
 -Crater School of Business Innovation and Science
 -Hanby Middle School
 -Scenic Middle School</t>
  </si>
  <si>
    <t>Central SD 13J</t>
  </si>
  <si>
    <t>-Ash Creek Elementary School
 -Independence Elementary School
 -Monmouth Elementary School
 -Central High School
 -Talmadge Middle School</t>
  </si>
  <si>
    <t>Clatskanie SD 6J</t>
  </si>
  <si>
    <t>-Clatskanie Middle/High School
 -Clatskanie Elementary School</t>
  </si>
  <si>
    <t>Colton SD 53</t>
  </si>
  <si>
    <t>-Colton High School</t>
  </si>
  <si>
    <t>Condon SD 25J</t>
  </si>
  <si>
    <t>-Condon Elementary School
 -Condon High School</t>
  </si>
  <si>
    <t>Coos Bay SD 9</t>
  </si>
  <si>
    <t>-Resource Link Charter School
 -Eastside School
 -Lighthouse Charter School
 -Madison Elementary School
 -Millicoma School
 -Sunset School
 -Destinations Academy
 -Marshfield Senior High School
 -Marshfield Junior High</t>
  </si>
  <si>
    <t>Coquille SD 8</t>
  </si>
  <si>
    <t>-Coquille Junior Senior High
 -Winter Lakes High
 -Coquille Valley Elementary
 -Lincoln School of Early Learning
 -Winter Lakes Elementary</t>
  </si>
  <si>
    <t>Corbett SD 39</t>
  </si>
  <si>
    <t>Corvallis SD 509J</t>
  </si>
  <si>
    <t>-Garfield Elementary School
 -Letitia Carson Elementary School
 -Lincoln Elementary School
 -Mt View Elementary School
 -Corvallis High School
 -Linus Pauling Middle School</t>
  </si>
  <si>
    <t>Cove SD 15</t>
  </si>
  <si>
    <t>Creswell SD 40</t>
  </si>
  <si>
    <t>-Creslane Elementary School
 -Creswell High School
 -Creswell Middle School</t>
  </si>
  <si>
    <t>Crook County SD</t>
  </si>
  <si>
    <t>-Barnes Butte Elementary
 -Crooked River Elementary School
 -Paulina School
 -Pioneer Secondary Alternative High School</t>
  </si>
  <si>
    <t>Crow-Applegate-Lorane SD 66</t>
  </si>
  <si>
    <t>Culver SD 4</t>
  </si>
  <si>
    <t>-Culver Elementary School
 -Culver High School
 -Culver Middle School</t>
  </si>
  <si>
    <t>Dallas SD 2</t>
  </si>
  <si>
    <t>-Lyle Elementary School
 -Oakdale Heights Elementary School
 -Whitworth Elementary School</t>
  </si>
  <si>
    <t>David Douglas SD 40</t>
  </si>
  <si>
    <t>-Arthur Academy
 -Cherry Park Elementary School
 -Earl Boyles Elementary
 -Gilbert Heights Elementary School
 -Gilbert Park Elementary School
 -Lincoln Park Elementary School
 -Menlo Park Elementary School
 -Mill Park Elementary School
 -Ventura Park Elementary School
 -West Powellhurst Elementary School
 -David Douglas High School
 -Alice Ott Middle School
 -Floyd Light Middle School
 -Ron Russell Middle School</t>
  </si>
  <si>
    <t>Dayton SD 8</t>
  </si>
  <si>
    <t>-Dayton Grade School
 -Dayton High School
 -Dayton Jr High School</t>
  </si>
  <si>
    <t>Dayville SD 16J</t>
  </si>
  <si>
    <t>-Dayville School</t>
  </si>
  <si>
    <t>Diamond SD 7</t>
  </si>
  <si>
    <t>Double O SD 28</t>
  </si>
  <si>
    <t>Douglas County SD 15</t>
  </si>
  <si>
    <t>-Days Creek Charter School</t>
  </si>
  <si>
    <t>Douglas County SD 4</t>
  </si>
  <si>
    <t>-Phoenix School
 -Eastwood Elementary School
 -Fir Grove Elementary School
 -Fullerton IV Elementary School
 -Green Elementary School
 -Hucrest Elementary School
 -Sunnyslope Elementary School
 -Winchester Elementary
 -Roseburg High School
 -John C Fremont Middle School
 -Joseph Lane Middle School</t>
  </si>
  <si>
    <t>Drewsey SD 13</t>
  </si>
  <si>
    <t>Dufur SD 29</t>
  </si>
  <si>
    <t>-Dufur School</t>
  </si>
  <si>
    <t>Eagle Point SD 9</t>
  </si>
  <si>
    <t>-Crater Lake Academy
 -URCEO-Upper Rogue Center for Educational Opportunities
 -Eagle Rock Elementary School
 -Hillside Elementary
 -Kids Unlimited Academy White City
 -Lake Creek Learning Center
 -Shady Cove School
 -Table Rock Elementary
 -Eagle Point High School
 -Eagle Point Middle School
 -White Mountain Middle School</t>
  </si>
  <si>
    <t>Echo SD 5</t>
  </si>
  <si>
    <t>-Echo School</t>
  </si>
  <si>
    <t>Elgin SD 23</t>
  </si>
  <si>
    <t>-Elgin High School
 -Stella Mayfield Elementary School</t>
  </si>
  <si>
    <t>Elkton SD 34</t>
  </si>
  <si>
    <t>-Elkton Charter School</t>
  </si>
  <si>
    <t>Enterprise SD 21</t>
  </si>
  <si>
    <t>Estacada SD 108</t>
  </si>
  <si>
    <t>-Clackamas River Elementary School
 -River Mill Elementary School
 -Estacada High School
 -Estacada Middle School</t>
  </si>
  <si>
    <t>Eugene SD 4J</t>
  </si>
  <si>
    <t>-Network Charter School
 -Twin Rivers Charter School
 -Adams Elementary School
 -Awbrey Park Elementary School
 -Camas Ridge Community Elementary 
 -Cesar Chavez Elementary School
 -Edison Elementary School
 -Family School
 -Holt Elementary School
 -Howard Elementary School
 -McCornack Elementary School
 -River Road/El Camino del Rio Elementary School
 -Spring Creek Elementary School
 -Twin Oaks Elementary School
 -Willagillespie Elementary School
 -Churchill High School
 -North Eugene High School
 -Arts and Technology Academy at Jefferson
 -Cal Young Middle School
 -Kelly Middle School
 -Kennedy Middle School
 -Madison Middle School
 -Monroe Middle School
 -Roosevelt Middle School</t>
  </si>
  <si>
    <t>Falls City SD 57</t>
  </si>
  <si>
    <t>-Falls City Elementary School
 -Falls City High School</t>
  </si>
  <si>
    <t>Fern Ridge SD 28J</t>
  </si>
  <si>
    <t>-West Lane Charter School</t>
  </si>
  <si>
    <t>Forest Grove SD 15</t>
  </si>
  <si>
    <t>-Cornelius Elementary School
 -Dilley Elementary School
 -Echo Shaw Elementary School
 -Fern Hill Elementary School
 -Harvey Clarke Elementary School
 -Joseph Gale Elementary School
 -Tom McCall Upper Elementary
 -Community Alternative Learning Center
 -Forest Grove High School
 -Neil Armstrong Middle School</t>
  </si>
  <si>
    <t>Fossil SD 21J</t>
  </si>
  <si>
    <t>Frenchglen SD 16</t>
  </si>
  <si>
    <t>-Frenchglen Elementary School</t>
  </si>
  <si>
    <t>Gaston SD 511J</t>
  </si>
  <si>
    <t>-Gaston Jr/Sr High School</t>
  </si>
  <si>
    <t>Gervais SD 1</t>
  </si>
  <si>
    <t>-Gervais Elementary School
 -Gervais High School
 -Gervais Middle School</t>
  </si>
  <si>
    <t>Gladstone SD 115</t>
  </si>
  <si>
    <t>-Gladstone Center for Children and Families
 -John Wetten Elementary School
 -Gladstone High School
 -Walter L Kraxberger Middle School</t>
  </si>
  <si>
    <t>Glendale SD 77</t>
  </si>
  <si>
    <t>-Glendale Community Charter School Pre-K-12</t>
  </si>
  <si>
    <t>Glide SD 12</t>
  </si>
  <si>
    <t>-Glide High School</t>
  </si>
  <si>
    <t>Grants Pass SD 7</t>
  </si>
  <si>
    <t>-GPFLEX School
 -Allen Dale Elementary School
 -Highland Elementary School
 -Lincoln Elementary School
 -Parkside Elementary
 -Redwood Elementary School
 -Riverside Elementary School
 -Gladiola High School
 -Grants Pass High School
 -North Middle School
 -South Middle School</t>
  </si>
  <si>
    <t>Greater Albany Public SD 8J</t>
  </si>
  <si>
    <t>-Central Elementary School
 -Lafayette Elementary School
 -Liberty Elementary School
 -Meadow Ridge Elementary
 -North Albany Elementary School
 -Oak Elementary School
 -Periwinkle Elementary School
 -South Shore Elementary School
 -Sunrise Elementary School
 -Takena Elementary School
 -Tangent Elementary School
 -Timber Ridge School
 -Waverly Elementary School
 -Albany Options School
 -South Albany High School
 -West Albany High School
 -Calapooia Middle School
 -Memorial Middle School
 -North Albany Middle School</t>
  </si>
  <si>
    <t>Gresham-Barlow SD 10J</t>
  </si>
  <si>
    <t>-Metro East Web Academy
 -East Gresham Elementary School
 -Hall Elementary School
 -Highland Elementary School
 -Hogan Cedars Elementary School
 -Hollydale Elementary School
 -Kelly Creek Elementary School
 -North Gresham Elementary School
 -Powell Valley Elementary School
 -Center for Advanced Learning
 -Gresham High School
 -Sam Barlow High School
 -Springwater Trail High School
 -Clear Creek Middle School
 -Dexter McCarty Middle School
 -Gordon Russell Middle School</t>
  </si>
  <si>
    <t>Harney County SD 3</t>
  </si>
  <si>
    <t>-Henry L Slater Elementary School</t>
  </si>
  <si>
    <t>Harney County SD 4</t>
  </si>
  <si>
    <t>Harney County Union High SD 1J</t>
  </si>
  <si>
    <t>-Crane Union High School</t>
  </si>
  <si>
    <t>Harper SD 66</t>
  </si>
  <si>
    <t>Harrisburg SD 7J</t>
  </si>
  <si>
    <t>-Harrisburg Elementary School
 -Harrisburg High School
 -Harrisburg Middle School</t>
  </si>
  <si>
    <t>Helix SD 1</t>
  </si>
  <si>
    <t>Hermiston SD 8</t>
  </si>
  <si>
    <t>-Desert View Elementary School
 -Highland Hills Elementary School
 -Loma Vista Elementary
 -Rocky Heights Elementary School
 -Sunset Elementary School
 -West Park Elementary School
 -Hermiston High School
 -Armand Larive Middle School
 -Sandstone Middle School</t>
  </si>
  <si>
    <t>Hillsboro SD 1J</t>
  </si>
  <si>
    <t>-Brookwood Elementary School
 -Butternut Creek Elementary School
 -Eastwood Elementary School
 -Free Orchards Elementary School
 -Groner K-8
 -Lincoln Street Elementary School
 -Minter Bridge Elementary School
 -Mooberry Elementary School
 -Reedville Elementary School
 -W L Henry Elementary School
 -W Verne McKinney Elementary School
 -West Union Elementary School
 -Witch Hazel Elementary School
 -Century High School
 -Glencoe High School
 -Hillsboro High School
 -Liberty High School
 -Evergreen Jr High School
 -J W Poynter Middle School
 -R A Brown Middle School
 -South Meadows Middle School</t>
  </si>
  <si>
    <t>Hood River County SD</t>
  </si>
  <si>
    <t>-Cascade Locks School
 -Mid Valley Elementary School
 -Parkdale Elementary School
 -Hood River Valley High School
 -WyEast Middle School</t>
  </si>
  <si>
    <t>Huntington SD 16J</t>
  </si>
  <si>
    <t>-Huntington School</t>
  </si>
  <si>
    <t>Imbler SD 11</t>
  </si>
  <si>
    <t>Ione SD R2</t>
  </si>
  <si>
    <t>-Ione Community Charter School</t>
  </si>
  <si>
    <t>Jefferson County SD 509J</t>
  </si>
  <si>
    <t>-509J On-Line
 -Buff Elementary School
 -Madras Elementary School
 -Metolius Elementary School
 -Warm Springs K-8 Academy
 -Bridges High School
 -Madras High School
 -Jefferson County Middle School</t>
  </si>
  <si>
    <t>Jefferson SD 14J</t>
  </si>
  <si>
    <t>-Jefferson Elementary School
 -Jefferson High School
 -Jefferson Middle School</t>
  </si>
  <si>
    <t>Jewell SD 8</t>
  </si>
  <si>
    <t>-Jewell School</t>
  </si>
  <si>
    <t>John Day SD 3</t>
  </si>
  <si>
    <t>-Grant Union Junior/Senior High School
 -Humbolt Elementary School
 -Seneca Elementary School</t>
  </si>
  <si>
    <t>Jordan Valley SD 3</t>
  </si>
  <si>
    <t>Joseph SD 6</t>
  </si>
  <si>
    <t>-Joseph Charter School
 -Imnaha Elementary School</t>
  </si>
  <si>
    <t>Junction City SD 69</t>
  </si>
  <si>
    <t>-Laurel Elementary School
 -Junction City High School
 -Oaklea Middle School</t>
  </si>
  <si>
    <t>Juntura SD 12</t>
  </si>
  <si>
    <t>-Juntura Elementary School</t>
  </si>
  <si>
    <t>Klamath County SD</t>
  </si>
  <si>
    <t>-Bonanza Junior/Senior High School
 -Chiloquin High School
 -Falcon Heights
 -Gilchrist Junior/Senior High School
 -Lost River High School
 -Bonanza Elementary School
 -Chiloquin Elementary School
 -Ferguson Elementary School
 -Gearhart Elementary School
 -Gilchrist Elementary School
 -Henley Elementary School
 -Keno Elementary School
 -Malin Elementary School
 -Merrill Elementary School
 -Peterson Elementary School
 -Shasta Elementary School
 -Stearns Elementary School
 -Henley High School
 -Mazama High School
 -Brixner Junior High School
 -Henley Middle School</t>
  </si>
  <si>
    <t>Klamath Falls City Schools</t>
  </si>
  <si>
    <t>-Joseph Conger Elementary School
 -Klamath Home Learning Academy
 -Mills Elementary School
 -Pelican Elementary School
 -Roosevelt Elementary School
 -EagleRidge High School
 -Klamath Learning Center
 -Klamath Union High School
 -Ponderosa Middle School</t>
  </si>
  <si>
    <t>Knappa SD 4</t>
  </si>
  <si>
    <t>-Hilda Lahti Elementary School
 -Knappa High School</t>
  </si>
  <si>
    <t>La Grande SD 1</t>
  </si>
  <si>
    <t>-Central Elementary School
 -Greenwood Elementary School
 -Island City Elementary School
 -La Grande High School
 -La Grande Middle School</t>
  </si>
  <si>
    <t>Lake County SD 7</t>
  </si>
  <si>
    <t>-Fremont/Hay Elementary School
 -Union Elementary School
 -Lakeview Senior High School
 -Daly Middle School</t>
  </si>
  <si>
    <t>Lake Oswego SD 7J</t>
  </si>
  <si>
    <t>Lebanon Community SD 9</t>
  </si>
  <si>
    <t>-Cascades School
 -Green Acres School
 -Hamilton Creek School
 -Lacomb School
 -Pioneer School
 -Riverview School
 -Sand Ridge Charter School
 -Lebanon High School
 -Seven Oak Middle School</t>
  </si>
  <si>
    <t>Lincoln County SD</t>
  </si>
  <si>
    <t>-Compass K-12 Online School
 -Eddyville Charter School
 -Siletz Valley Schools
 -Crestview Heights School
 -Oceanlake Elementary School
 -Sam Case Elementary
 -Taft Elementary School
 -Toledo Elementary School
 -Yaquina View Elementary
 -Lincoln City Career Technical High School
 -Newport High School
 -Taft High School
 -Toledo Senior High School
 -Waldport High School
 -Newport Middle School
 -Toledo Jr. High</t>
  </si>
  <si>
    <t>Long Creek SD 17</t>
  </si>
  <si>
    <t>-Long Creek School</t>
  </si>
  <si>
    <t>Lowell SD 71</t>
  </si>
  <si>
    <t>-Lowell Junior/Senior High School
 -Lundy Elementary School</t>
  </si>
  <si>
    <t>Mapleton SD 32</t>
  </si>
  <si>
    <t>-Mapleton Jr/Sr High School
 -Mapleton Elementary School</t>
  </si>
  <si>
    <t>Marcola SD 79J</t>
  </si>
  <si>
    <t>-Mohawk High School</t>
  </si>
  <si>
    <t>McKenzie SD 68</t>
  </si>
  <si>
    <t>-McKenzie River Community School</t>
  </si>
  <si>
    <t>McMinnville SD 40</t>
  </si>
  <si>
    <t>-Grandhaven Elementary School
 -Sue Buel Elementary
 -Wascher Elementary School
 -Willamette Elementary School
 -McMinnville High School
 -Duniway Middle School
 -Patton Middle School</t>
  </si>
  <si>
    <t>Medford SD 549C</t>
  </si>
  <si>
    <t>-Abraham Lincoln Elementary
 -Griffin Creek Elementary School
 -Hoover Elementary School
 -Howard Elementary School
 -Jackson Elementary School
 -Jacksonville Elementary School
 -Jefferson Elementary School
 -Kennedy Elementary School
 -Kids Unlimited Academy
 -Lone Pine Elementary School
 -Medford Online Academy
 -Oak Grove Elementary School
 -Roosevelt Elementary School
 -Ruch Outdoor Community School
 -Washington Elementary School
 -Wilson Elementary School
 -Innovation Academy
 -North Medford High School
 -South Medford High School
 -Hedrick Middle School
 -McLoughlin Middle School
 -The Valley School of Southern Oregon</t>
  </si>
  <si>
    <t>Milton-Freewater Unified SD 7</t>
  </si>
  <si>
    <t>-Ferndale Elementary School
 -Gib Olinger Elementary School
 -McLoughlin High School
 -Central Middle School</t>
  </si>
  <si>
    <t>Mitchell SD 55</t>
  </si>
  <si>
    <t>-Cascade Virtual Academy
 -Insight School of Oregon Painted Hills
 -Mitchell School</t>
  </si>
  <si>
    <t>Molalla River SD 35</t>
  </si>
  <si>
    <t>-Molalla Elementary School
 -Molalla High School</t>
  </si>
  <si>
    <t>Monroe SD 1J</t>
  </si>
  <si>
    <t>-Monroe Grade School</t>
  </si>
  <si>
    <t>Monument SD 8</t>
  </si>
  <si>
    <t>-Monument School</t>
  </si>
  <si>
    <t>Morrow SD 1</t>
  </si>
  <si>
    <t>-Heppner Junior/Senior High School
 -Irrigon Junior/Senior High School
 -Morrow Education Center
 -Riverside Junior/Senior High School
 -A C Houghton Elementary School
 -Heppner Elementary School
 -Irrigon Elementary School
 -Sam Boardman Elementary School
 -Windy River Elementary School</t>
  </si>
  <si>
    <t>Mt Angel SD 91</t>
  </si>
  <si>
    <t>-St Marys Public School
 -John F Kennedy High School
 -Mt Angel Middle School</t>
  </si>
  <si>
    <t>Myrtle Point SD 41</t>
  </si>
  <si>
    <t>-Myrtle Point High School
 -Myrtle Crest School</t>
  </si>
  <si>
    <t>Neah-Kah-Nie SD 56</t>
  </si>
  <si>
    <t>-Garibaldi Elementary School
 -Nehalem Elementary School
 -Neah-Kah-Nie High School</t>
  </si>
  <si>
    <t>Nestucca Valley SD 101J</t>
  </si>
  <si>
    <t>-Nestucca K8
 -Nestucca High School</t>
  </si>
  <si>
    <t>Newberg SD 29J</t>
  </si>
  <si>
    <t>-Edwards Elementary School
 -Joan Austin Elementary School
 -Catalyst High School</t>
  </si>
  <si>
    <t>North Bend SD 13</t>
  </si>
  <si>
    <t>-Evergreen Virtual Academy
 -Hillcrest Elementary School
 -North Bay Elementary School
 -North Bend Senior High School
 -North Bend Middle School</t>
  </si>
  <si>
    <t>North Clackamas SD 12</t>
  </si>
  <si>
    <t>-Ardenwald Elementary School
 -Bilquist Elementary School
 -Lewelling Elementary School
 -Linwood Elementary School
 -Milwaukie El Puente Elementary School
 -Oak Grove Elementary
 -Riverside Elementary School
 -Whitcomb Elementary School
 -Milwaukie High School
 -Putnam High School
 -Alder Creek Middle School
 -Rowe Middle School</t>
  </si>
  <si>
    <t>North Douglas SD 22</t>
  </si>
  <si>
    <t>-North Douglas Elementary School
 -North Douglas High School</t>
  </si>
  <si>
    <t>North Lake SD 14</t>
  </si>
  <si>
    <t>-North Lake School</t>
  </si>
  <si>
    <t>North Marion SD 15</t>
  </si>
  <si>
    <t>-North Marion Intermediate School
 -North Marion Primary School
 -North Marion High School
 -North Marion Middle School</t>
  </si>
  <si>
    <t>North Powder SD 8J</t>
  </si>
  <si>
    <t>-North Powder Charter School</t>
  </si>
  <si>
    <t>North Santiam SD 29J</t>
  </si>
  <si>
    <t>-North Santiam Options Academy
 -Mari-Linn Elementary School
 -Stayton Elementary School
 -Stayton High School
 -Stayton Middle School</t>
  </si>
  <si>
    <t>North Wasco County SD 21</t>
  </si>
  <si>
    <t>-Innovations Academy
 -Chenowith Elementary School
 -Colonel Wright Elementary School
 -Dry Hollow Elementary School
 -The Dalles High School
 -The Dalles Middle School</t>
  </si>
  <si>
    <t>Nyssa SD 26</t>
  </si>
  <si>
    <t>-Nyssa Elementary School
 -Nyssa High School
 -Nyssa Middle School</t>
  </si>
  <si>
    <t>Oakland SD 1</t>
  </si>
  <si>
    <t>-Oakland Elementary School
 -Oakland High School
 -Lincoln Middle School</t>
  </si>
  <si>
    <t>Oakridge SD 76</t>
  </si>
  <si>
    <t>-Oakridge Elementary School
 -Oakridge High School
 -Oakridge Junior High School</t>
  </si>
  <si>
    <t>Ontario SD 8C</t>
  </si>
  <si>
    <t>Oregon City SD 62</t>
  </si>
  <si>
    <t>-Oregon City Service Learning Academy</t>
  </si>
  <si>
    <t>Oregon Trail SD 46</t>
  </si>
  <si>
    <t>-Firwood Elementary School
 -Naas Elementary School
 -Sandy Grade School
 -Welches Elementary School
 -Sandy High School
 -Cedar Ridge Middle School
 -Welches Middle School</t>
  </si>
  <si>
    <t>Paisley SD 11</t>
  </si>
  <si>
    <t>Parkrose SD 3</t>
  </si>
  <si>
    <t>-Prescott Elementary School
 -Russell Elementary
 -Sacramento Elementary School
 -Shaver Elementary School
 -Parkrose High School
 -Parkrose Middle School</t>
  </si>
  <si>
    <t>Pendleton SD 16</t>
  </si>
  <si>
    <t>-McKay Creek Elementary School
 -Pendleton Early Learning Center
 -Sherwood Heights Elementary School
 -Washington Elementary School
 -Hawthorne Alternative High School
 -Nixyaawii Community School
 -Pendleton High School
 -Sunridge Middle School</t>
  </si>
  <si>
    <t>Perrydale SD 21</t>
  </si>
  <si>
    <t>-Perrydale School</t>
  </si>
  <si>
    <t>Philomath SD 17J</t>
  </si>
  <si>
    <t>-Kings Valley Charter School
 -Blodgett Elementary School</t>
  </si>
  <si>
    <t>Phoenix-Talent SD 4</t>
  </si>
  <si>
    <t>-Orchard Hill Elementary School
 -Phoenix Elementary School
 -Phoenix-Talent Rising Academy
 -Talent Elementary School
 -Armadillo Community Charter School
 -Phoenix High School
 -Talent Middle School</t>
  </si>
  <si>
    <t>Pilot Rock SD 2</t>
  </si>
  <si>
    <t>-Pilot Rock High School
 -Pilot Rock Elementary School</t>
  </si>
  <si>
    <t>Pine Creek SD 5</t>
  </si>
  <si>
    <t>Pine Eagle SD 61</t>
  </si>
  <si>
    <t>-Pine Eagle Charter School</t>
  </si>
  <si>
    <t>Pinehurst SD 94</t>
  </si>
  <si>
    <t>-Pinehurst Elementary School</t>
  </si>
  <si>
    <t>Pleasant Hill SD 1</t>
  </si>
  <si>
    <t>-Pleasant Hill High School</t>
  </si>
  <si>
    <t>Plush SD 18</t>
  </si>
  <si>
    <t>Port Orford-Langlois SD 2CJ</t>
  </si>
  <si>
    <t>-Driftwood Elementary School
 -Pacific High School</t>
  </si>
  <si>
    <t>Portland SD 1J</t>
  </si>
  <si>
    <t>-Arleta Elementary School
 -Astor Elementary School
 -Beach Elementary School
 -Boise-Eliot Elementary School
 -Buckman Elementary School
 -César Chávez K-8 School
 -Chapman Elementary School
 -Chief Joseph Elementary School
 -Clark Elementary School
 -Creston Elementary School
 -Dr. Martin Luther King Jr. School
 -Faubion Elementary School
 -Grout Elementary School
 -James John Elementary School
 -Kelly Elementary School
 -Lee Elementary School
 -Lent Elementary School
 -Markham Elementary School
 -Marysville Elementary School
 -Peninsula Elementary School
 -Rigler Elementary School
 -Rosa Parks Elementary School
 -Rose City Park
 -Scott Elementary School
 -Sitton Elementary School
 -Vernon Elementary School
 -Vestal Elementary School
 -Whitman Elementary School
 -Woodlawn Elementary School
 -Woodmere Elementary School
 -Alliance High School
 -Benson Polytechnic High School
 -Franklin High School
 -Jefferson High School
 -Leodis V. McDaniel High School
 -Roosevelt High School
 -Beaumont Middle School
 -George Middle School
 -Harriet Tubman Middle School
 -Harrison Park School
 -Kellogg Middle School
 -Lane Middle School
 -Ockley Green Middle School
 -Roseway Heights School</t>
  </si>
  <si>
    <t>Powers SD 31</t>
  </si>
  <si>
    <t>-Powers High School
 -Powers Elementary School</t>
  </si>
  <si>
    <t>Prairie City SD 4</t>
  </si>
  <si>
    <t>-Prairie City School
 -Virtual Preparatory Academy of Oregon</t>
  </si>
  <si>
    <t>Prospect SD 59</t>
  </si>
  <si>
    <t>-Prospect Charter School</t>
  </si>
  <si>
    <t>Rainier SD 13</t>
  </si>
  <si>
    <t>-Rainier Jr/Sr High School
 -Hudson Park Elementary School</t>
  </si>
  <si>
    <t>Redmond SD 2J</t>
  </si>
  <si>
    <t>-Redmond Proficiency Academy
 -Hugh Hartman Elementary
 -John Tuck Elementary School
 -M A Lynch Elementary School
 -Sage Elementary School
 -Terrebonne Community School
 -Tom McCall Elementary School
 -Vern Patrick Elementary School
 -Redmond High School
 -Ridgeview High School
 -Elton Gregory Middle School
 -Obsidian Middle School</t>
  </si>
  <si>
    <t>Reedsport SD 105</t>
  </si>
  <si>
    <t>-Reedsport Community Charter School</t>
  </si>
  <si>
    <t>Reynolds SD 7</t>
  </si>
  <si>
    <t>-Reynolds Learning Academy
 -Alder Elementary School
 -Davis Elementary School
 -Fairview Elementary School
 -Glenfair Elementary School
 -Hartley Elementary School
 -HOLLA School
 -Margaret Scott Elementary School
 -Multnomah Learning Academy
 -Reynolds Arthur Academy
 -Rockwood Preparatory Academy
 -Salish Ponds Elementary School
 -Sweetbriar Elementary School
 -Troutdale Elementary School
 -Wilkes Elementary School
 -Woodland Elementary
 -Reynolds High School
 -Hauton B Lee Middle School
 -Reynolds Middle School
 -Walt Morey Middle School</t>
  </si>
  <si>
    <t>Riddle SD 70</t>
  </si>
  <si>
    <t>-Riddle High School
 -Riddle Elementary School</t>
  </si>
  <si>
    <t>Riverdale SD 51J</t>
  </si>
  <si>
    <t>Rogue River SD 35</t>
  </si>
  <si>
    <t>-Rogue River Junior/Senior High
 -South Valley Academy
 -Rogue River Elementary School</t>
  </si>
  <si>
    <t>Salem-Keizer SD 24J</t>
  </si>
  <si>
    <t>Santiam Canyon SD 129J</t>
  </si>
  <si>
    <t>-Oregon Charter Academy
 -Santiam Junior/Senior High School
 -Santiam Elementary School</t>
  </si>
  <si>
    <t>Scappoose SD 1J</t>
  </si>
  <si>
    <t>-Warren Elementary School</t>
  </si>
  <si>
    <t>Scio SD 95</t>
  </si>
  <si>
    <t>-Scio High School
 -Scio Middle School</t>
  </si>
  <si>
    <t>Seaside SD 10</t>
  </si>
  <si>
    <t>-Seaside High School</t>
  </si>
  <si>
    <t>Sheridan SD 48J</t>
  </si>
  <si>
    <t>-Faulconer-Chapman School
 -Sheridan High School</t>
  </si>
  <si>
    <t>Sherman County SD</t>
  </si>
  <si>
    <t>-Sherman County School</t>
  </si>
  <si>
    <t>Sherwood SD 88J</t>
  </si>
  <si>
    <t>Silver Falls SD 4J</t>
  </si>
  <si>
    <t>-Scotts Mills Elementary School
 -Silverton High School</t>
  </si>
  <si>
    <t>Sisters SD 6</t>
  </si>
  <si>
    <t>Siuslaw SD 97J</t>
  </si>
  <si>
    <t>-Siuslaw Elementary School
 -Siuslaw High School
 -Siuslaw Middle School</t>
  </si>
  <si>
    <t>South Harney SD 33</t>
  </si>
  <si>
    <t>South Lane SD 45J3</t>
  </si>
  <si>
    <t>-Bohemia Elementary School
 -Dorena School
 -Harrison Elementary School
 -London School
 -Al Kennedy High School
 -Cottage Grove High School
 -Lincoln Middle School</t>
  </si>
  <si>
    <t>South Umpqua SD 19</t>
  </si>
  <si>
    <t>-South Umpqua Online Academy
 -Canyonville School
 -Myrtle Creek Elementary School
 -Tri City Elementary School
 -South Umpqua High School
 -Coffenberry Middle School</t>
  </si>
  <si>
    <t>South Wasco County SD 1</t>
  </si>
  <si>
    <t>-South Wasco County Middle/High School
 -South Wasco County Elementary School</t>
  </si>
  <si>
    <t>Spray SD 1</t>
  </si>
  <si>
    <t>Springfield SD 19</t>
  </si>
  <si>
    <t>-Willamette Leadership Academy
 -Centennial Elementary School
 -Douglas Gardens Elementary School
 -Elizabeth Page Elementary School
 -Guy Lee Elementary School
 -Maple Elementary School
 -Mt Vernon Elementary School
 -Ridgeview Elementary School
 -Riverbend Elementary School
 -Thurston Elementary School
 -Two Rivers Dos Rios Elementary 
 -Walterville Elementary School
 -Yolanda Elementary School
 -Academy of Arts and Academics
 -Gateways High School
 -Springfield High School
 -Thurston High School
 -Agnes Stewart Middle School
 -Briggs Middle School
 -Hamlin Middle School
 -Thurston Middle School</t>
  </si>
  <si>
    <t>St Helens SD 502</t>
  </si>
  <si>
    <t>-St. Helens Virtual Academy
 -Columbia City School
 -Lewis &amp; Clark Elementary School
 -McBride Elementary School
 -Plymouth High School
 -St Helens High School
 -St Helens Middle School</t>
  </si>
  <si>
    <t>St Paul SD 45</t>
  </si>
  <si>
    <t>-St Paul Elementary School</t>
  </si>
  <si>
    <t>Stanfield SD 61</t>
  </si>
  <si>
    <t>-Stanfield Secondary School
 -Stanfield Elementary School</t>
  </si>
  <si>
    <t>Suntex SD 10</t>
  </si>
  <si>
    <t>-Suntex Elementary School</t>
  </si>
  <si>
    <t>Sutherlin SD 130</t>
  </si>
  <si>
    <t>-Sutherlin Valley Online Academy
 -East Sutherlin Primary School
 -West Sutherlin Intermediate
 -Sutherlin High School
 -Sutherlin Middle School</t>
  </si>
  <si>
    <t>Sweet Home SD 55</t>
  </si>
  <si>
    <t>-Foster Elementary School
 -Hawthorne Elementary School
 -Holley Elementary School
 -Oak Heights Elementary School
 -Sweet Home Charter School
 -Sweet Home High School
 -Sweet Home Junior High School</t>
  </si>
  <si>
    <t>Three Rivers/Josephine County SD</t>
  </si>
  <si>
    <t>-Southern Oregon Success Academy
 -Applegate Elementary School
 -Evergreen Elementary School
 -Fruitdale Elementary School
 -Ft Vannoy Elementary School
 -Madrona Elementary School
 -Manzanita Elementary School
 -Sunny Wolf Charter School
 -Williams Elementary School
 -Woodland Charter School
 -Hidden Valley High School
 -Illinois Valley High School
 -Kalmiopsis Community Arts High School
 -North Valley High School
 -Fleming Middle School
 -Lincoln Savage Middle School
 -Lorna Byrne Middle School</t>
  </si>
  <si>
    <t>Tigard-Tualatin SD 23J</t>
  </si>
  <si>
    <t>-Creekside Community High School
 -Bridgeport Elementary School
 -Durham Elementary School
 -James Templeton Elementary School
 -Metzger Elementary School
 -Tualatin Elementary School
 -Tigard High School</t>
  </si>
  <si>
    <t>Tillamook SD 9</t>
  </si>
  <si>
    <t>-East Elementary School
 -Liberty Elementary School
 -South Prairie Elementary School
 -Tillamook High School
 -Tillamook Junior High School</t>
  </si>
  <si>
    <t>Troy SD 54</t>
  </si>
  <si>
    <t>Ukiah SD 80R</t>
  </si>
  <si>
    <t>-Ukiah Charter School</t>
  </si>
  <si>
    <t>Umatilla SD 6R</t>
  </si>
  <si>
    <t>-McNary Heights Elementary School
 -Umatilla High School
 -Clara Brownell Middle School</t>
  </si>
  <si>
    <t>Union SD 5</t>
  </si>
  <si>
    <t>-Union High School
 -Union Elementary School</t>
  </si>
  <si>
    <t>Vale SD 84</t>
  </si>
  <si>
    <t>-Vale Elementary School
 -Willowcreek Elementary School
 -Vale High School
 -Vale Middle School</t>
  </si>
  <si>
    <t>Vernonia SD 47J</t>
  </si>
  <si>
    <t>-Vernonia Elementary School
 -Vernonia High School
 -Vernonia Middle School</t>
  </si>
  <si>
    <t>Wallowa SD 12</t>
  </si>
  <si>
    <t>-Wallowa High School</t>
  </si>
  <si>
    <t>Warrenton-Hammond SD 30</t>
  </si>
  <si>
    <t>-Warrior Academy</t>
  </si>
  <si>
    <t>West Linn-Wilsonville SD 3J</t>
  </si>
  <si>
    <t>Willamina SD 30J</t>
  </si>
  <si>
    <t>-Willamina Elementary School
 -Willamina High School</t>
  </si>
  <si>
    <t>Winston-Dillard SD 116</t>
  </si>
  <si>
    <t>-Brockway Elementary School
 -Lookingglass Elementary School
 -McGovern Elementary School
 -Dillard Alternative High School
 -Douglas High School
 -Winston Middle School</t>
  </si>
  <si>
    <t>Woodburn SD 103</t>
  </si>
  <si>
    <t>-Woodburn Success
 -Heritage Elementary
 -Lincoln Elementary School
 -Nellie Muir Elementary School
 -Washington Elementary School
 -Woodburn Arthur Academy
 -Woodburn High School
 -French Prairie Middle School
 -Valor Middle School</t>
  </si>
  <si>
    <t>Yamhill Carlton SD 1</t>
  </si>
  <si>
    <t>Yoncalla SD 32</t>
  </si>
  <si>
    <t>-Yoncalla Elementary School
 -Yoncalla High School</t>
  </si>
  <si>
    <t>Types of Assessments</t>
  </si>
  <si>
    <t>PD and Coaching frequency</t>
  </si>
  <si>
    <t>Frequency of Engagement</t>
  </si>
  <si>
    <t>At least daily</t>
  </si>
  <si>
    <t>Screeners</t>
  </si>
  <si>
    <t>At least weekly</t>
  </si>
  <si>
    <t>At least biweekly</t>
  </si>
  <si>
    <t>At least monthly</t>
  </si>
  <si>
    <t>At least bimonthly</t>
  </si>
  <si>
    <t>At least every other month</t>
  </si>
  <si>
    <t>Other (Please Identify)</t>
  </si>
  <si>
    <t>At least quarterly</t>
  </si>
  <si>
    <t>At least biannually</t>
  </si>
  <si>
    <t>At least annually</t>
  </si>
  <si>
    <t>One time</t>
  </si>
  <si>
    <t>Two times</t>
  </si>
  <si>
    <t>Three times</t>
  </si>
  <si>
    <t>Four times</t>
  </si>
  <si>
    <r>
      <rPr>
        <b/>
        <sz val="14"/>
        <color rgb="FF000000"/>
        <rFont val="Calibri"/>
        <family val="2"/>
        <scheme val="minor"/>
      </rPr>
      <t xml:space="preserve">ODE- Facilitated Coaching Program: </t>
    </r>
    <r>
      <rPr>
        <sz val="14"/>
        <color rgb="FF000000"/>
        <rFont val="Calibri"/>
        <family val="2"/>
        <scheme val="minor"/>
      </rPr>
      <t>Participate in ODE facilitated coaching and professional learning in alignment with the Oregon Early and Adolescent Literacy Frameworks. </t>
    </r>
  </si>
  <si>
    <r>
      <t xml:space="preserve">High-Quality Supplemental or Intervention Curricula: </t>
    </r>
    <r>
      <rPr>
        <sz val="14"/>
        <color rgb="FF000000"/>
        <rFont val="Calibri"/>
        <family val="2"/>
        <scheme val="minor"/>
      </rPr>
      <t>Purchase evidence-based, high-quality supplemental or intervention materials.</t>
    </r>
  </si>
  <si>
    <r>
      <rPr>
        <b/>
        <sz val="14"/>
        <color rgb="FF000000"/>
        <rFont val="Calibri"/>
        <family val="2"/>
        <scheme val="minor"/>
      </rPr>
      <t xml:space="preserve">Oral Language Skills: </t>
    </r>
    <r>
      <rPr>
        <sz val="14"/>
        <color rgb="FF000000"/>
        <rFont val="Calibri"/>
        <family val="2"/>
        <scheme val="minor"/>
      </rPr>
      <t>Evaluate the oral language skills of 4-year-old children twice per year using High Scope’s Child Observation Record (COR) Advantage Assessment.</t>
    </r>
  </si>
  <si>
    <r>
      <t xml:space="preserve">High-Quality Early Childhood Curricula: </t>
    </r>
    <r>
      <rPr>
        <sz val="14"/>
        <color rgb="FF000000"/>
        <rFont val="Calibri"/>
        <family val="2"/>
        <scheme val="minor"/>
      </rPr>
      <t>Purchase evidence-based, high-quality literacy curricula for Birth-Pre-K.</t>
    </r>
  </si>
  <si>
    <t xml:space="preserve"> Using Table 1 below, identify the most pressing literacy needs in your school community for each age band (Birth-Pre-K, K-5, 6-12). Support your response by referencing key quantitative and qualitative data points.</t>
  </si>
  <si>
    <t>Using Tables 3-5 below, outline your plan to implement each of the required CLSD activities for Birth-12th grade. For each required activity, provide:</t>
  </si>
  <si>
    <r>
      <t xml:space="preserve">Description of Professional Learning/ Coaching Opportunity for Birth-Pre-K - </t>
    </r>
    <r>
      <rPr>
        <b/>
        <sz val="16"/>
        <color rgb="FFC00000"/>
        <rFont val="Calibri"/>
        <family val="2"/>
      </rPr>
      <t>REQUIRED</t>
    </r>
  </si>
  <si>
    <t>Birth - Pre-K (16%)</t>
  </si>
  <si>
    <t>2.1 Birth-Pre-K CLSD Project Proposal</t>
  </si>
  <si>
    <t>2.3 Birth-5th Grade Family and Caregiver Coordination Plan</t>
  </si>
  <si>
    <t>4.1 Birth-Pre-K Professional Learning Plan</t>
  </si>
  <si>
    <t>➜ Please begin with the "Applicant Information" tab and then proceed to other sections.</t>
  </si>
  <si>
    <t>Expenses aligned to this allowable use may include (but are not limited to)…</t>
  </si>
  <si>
    <t>—  Purchase Pre-K curricula, instructional materials, literacy libraries, or resources
—  Purchase K-12 supplemental or intervention curricula, instructional materials, or resources
—  Purchase the HighScope COR Advantage Oral Language Assessment
—  Provide curriculum-based professional learning</t>
  </si>
  <si>
    <r>
      <rPr>
        <b/>
        <sz val="14"/>
        <color theme="1"/>
        <rFont val="Calibri"/>
        <family val="2"/>
        <scheme val="minor"/>
      </rPr>
      <t xml:space="preserve">➜  Please submit the application to the </t>
    </r>
    <r>
      <rPr>
        <b/>
        <u/>
        <sz val="14"/>
        <color rgb="FF3F6490"/>
        <rFont val="Calibri"/>
        <family val="2"/>
        <scheme val="minor"/>
      </rPr>
      <t>CLSD Federal Competitive Grant Application Portal</t>
    </r>
    <r>
      <rPr>
        <b/>
        <sz val="14"/>
        <color theme="1"/>
        <rFont val="Calibri"/>
        <family val="2"/>
        <scheme val="minor"/>
      </rPr>
      <t>.</t>
    </r>
  </si>
  <si>
    <t xml:space="preserve"> -Auburn Elementary School
 -Battle Creek Elementary School
 -Brush College Elementary School
 -Bush Elementary School
 -Candalaria Elementary School
 -Cesar E Chavez Elementary
 -Chapman Hill Elementary School
 -Cummings Elementary School
-Eagle Charter School
 -Englewood Elementary School
 -Eyre Elementary School
 -Forest Ridge Elementary School
 -Four Corners Elementary School
 -Grant Community School
 -Gubser Elementary School
 -Hallman Elementary School
 -Hammond Elementary School
 -Harritt Elementary School
 -Hayesville Elementary School
 -Highland Elementary School
 -Hoover Elementary School
 -Kalapuya Elementary School
 -Keizer Elementary School
 -Kennedy Elementary School
 -Lamb Elementary School
 -Lee Elementary School
 -Liberty Elementary School
 -McKinley Elementary School
 -Miller Elementary School
 -Morningside Elementary School
 -Myers Elementary School
 -Pringle Elementary School
 -Richmond Elementary School
-Roberts High School
 -Salem Heights Elementary School
 -Schirle Elementary School
 -Scott Elementary School
 -Sumpter Elementary School
 -Swegle Elementary School
 -Valley Inquiry Charter School
 -Washington Elementary School
 -Weddle Elementary School
 -Wright Elementary School
 -Yoshikai Elementary School
 -McKay High School
 -McNary High School
 -North Salem High School
 -South Salem High School
 -Sprague High School
 -West Salem High School
 -Claggett Creek Middle School
 -Crossler Middle School
 -Houck Middle School
 -Judson Middle School
 -Leslie Middle School
 -Parrish Middle School
 -Stephens Middle School
 -Straub Middle School
 -Waldo Middle School
 -Walker Middle School
 -Whiteaker Middle School</t>
  </si>
  <si>
    <t xml:space="preserve">
-Aiken Elementary School
 -Alameda Elementary School
 -Cairo Elementary School
 -May Roberts Elementary School
 -Pioneer Elementary School
 -Ontario High School
 -Ontario Middle School
-Four Rivers Community School</t>
  </si>
  <si>
    <t>Description of Update</t>
  </si>
  <si>
    <t>Updates to Application</t>
  </si>
  <si>
    <t>Date Updated</t>
  </si>
  <si>
    <t>Appendix 1- High Need Schools was updated to include Eagle Charter School and Four Rivers Community School in list of High Need Schools</t>
  </si>
  <si>
    <t>6. Assurance was updated to remove Tribal Consultation requirement. CLSD funds are under Title II, Part B, Subpart 2, which do not require Tribal Consultation.</t>
  </si>
  <si>
    <t>Appendix 1: Oregon CLSD High Need Schools By District Tool</t>
  </si>
  <si>
    <r>
      <t xml:space="preserve">2025-26
</t>
    </r>
    <r>
      <rPr>
        <i/>
        <sz val="12"/>
        <color theme="1"/>
        <rFont val="Calibri"/>
        <family val="2"/>
        <scheme val="minor"/>
      </rPr>
      <t>October 1st, 2025- September 30th, 2026</t>
    </r>
  </si>
  <si>
    <r>
      <t xml:space="preserve">2026-27
</t>
    </r>
    <r>
      <rPr>
        <i/>
        <sz val="12"/>
        <color theme="1"/>
        <rFont val="Calibri"/>
        <family val="2"/>
        <scheme val="minor"/>
      </rPr>
      <t>October 1st, 2026- September 30th, 2027</t>
    </r>
  </si>
  <si>
    <r>
      <t xml:space="preserve">2027-28
</t>
    </r>
    <r>
      <rPr>
        <i/>
        <sz val="12"/>
        <color theme="1"/>
        <rFont val="Calibri"/>
        <family val="2"/>
        <scheme val="minor"/>
      </rPr>
      <t>October 1, 2027- September 30th, 2028</t>
    </r>
  </si>
  <si>
    <r>
      <t xml:space="preserve">2028-29
</t>
    </r>
    <r>
      <rPr>
        <i/>
        <sz val="12"/>
        <color theme="1"/>
        <rFont val="Calibri"/>
        <family val="2"/>
        <scheme val="minor"/>
      </rPr>
      <t>October 1, 2028- September 30th, 2029</t>
    </r>
  </si>
  <si>
    <t>*The 2025-26 funding includes double the annual amount as it includes funding from 2024-25. 2024-25 funds have a spending period of July 1, 2025 to September 30, 2025, with any unspent funds eligible for carryover into the 2025-26 fiscal year</t>
  </si>
  <si>
    <t>Year 1 Budgeted
Oct. 1, 2025 –
Sept. 30, 2026</t>
  </si>
  <si>
    <t>5. Budget was updated to utilize federal fiscal years.</t>
  </si>
  <si>
    <r>
      <rPr>
        <b/>
        <sz val="16"/>
        <color theme="1"/>
        <rFont val="Calibri"/>
        <family val="2"/>
      </rPr>
      <t>How will you assess progress toward implementing this required activity? Identify at least one key indicator you will use to track progress, with a targeted due date.</t>
    </r>
    <r>
      <rPr>
        <sz val="16"/>
        <color theme="1"/>
        <rFont val="Calibri"/>
        <family val="2"/>
      </rPr>
      <t xml:space="preserve">  - </t>
    </r>
    <r>
      <rPr>
        <b/>
        <sz val="16"/>
        <color rgb="FFC00000"/>
        <rFont val="Calibri"/>
        <family val="2"/>
      </rPr>
      <t>REQUIRED</t>
    </r>
  </si>
  <si>
    <t>Section 4- Birth-12th Grade Professional Learning and Coaching Plan</t>
  </si>
  <si>
    <t>Updated to fix formula error in Grades 6-12 PD/ Coaching Plan on Application Checklist</t>
  </si>
  <si>
    <r>
      <t xml:space="preserve"> Assessment Types - </t>
    </r>
    <r>
      <rPr>
        <b/>
        <sz val="16"/>
        <color rgb="FFC00000"/>
        <rFont val="Calibri"/>
        <family val="2"/>
      </rPr>
      <t>REQUIRED</t>
    </r>
    <r>
      <rPr>
        <b/>
        <sz val="16"/>
        <color theme="1"/>
        <rFont val="Calibri"/>
        <family val="2"/>
      </rPr>
      <t xml:space="preserve">
</t>
    </r>
    <r>
      <rPr>
        <sz val="16"/>
        <color theme="1"/>
        <rFont val="Calibri"/>
        <family val="2"/>
      </rPr>
      <t>Mark an "X" next to the assessment types you will use to identify students for literacy interventions or other support services.</t>
    </r>
  </si>
  <si>
    <t>x</t>
  </si>
  <si>
    <r>
      <t xml:space="preserve">Please mark an "X" next to the following assurances to ensure the applicant has reviewed and assures the following: - </t>
    </r>
    <r>
      <rPr>
        <b/>
        <sz val="16"/>
        <color rgb="FFC00000"/>
        <rFont val="Calibri"/>
        <family val="2"/>
      </rPr>
      <t>REQUIRED</t>
    </r>
  </si>
  <si>
    <t>Assurances</t>
  </si>
  <si>
    <t>Assessment Types</t>
  </si>
  <si>
    <t>Updated Section 3 and Assurances to replace checkboxes in application with manual entry, as districts using older versions of excel were not able to see checkboxes.</t>
  </si>
  <si>
    <r>
      <t xml:space="preserve">Oregon Comprehensive Literacy State Development Grant 
(Application Checklist and Instructions)
</t>
    </r>
    <r>
      <rPr>
        <b/>
        <i/>
        <sz val="10"/>
        <color rgb="FFFFFFFF"/>
        <rFont val="Calibri"/>
        <family val="2"/>
      </rPr>
      <t>Updated 06-10-2025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</si>
</sst>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5" formatCode="&quot;$&quot;#,##0_);\(&quot;$&quot;#,##0\)"/>
    <numFmt numFmtId="44" formatCode="_(&quot;$&quot;* #,##0.00_);_(&quot;$&quot;* \(#,##0.00\);_(&quot;$&quot;* &quot;-&quot;??_);_(@_)"/>
    <numFmt numFmtId="164" formatCode="&quot;$&quot;#,##0.00"/>
    <numFmt numFmtId="165" formatCode="_([$$-409]* #,##0_);_([$$-409]* \(#,##0\);_([$$-409]* &quot;-&quot;??_);_(@_)"/>
    <numFmt numFmtId="166" formatCode="_([$$-409]* #,##0.00_);_([$$-409]* \(#,##0.00\);_([$$-409]* &quot;-&quot;??_);_(@_)"/>
    <numFmt numFmtId="167" formatCode="_(&quot;$&quot;* #,##0_);_(&quot;$&quot;* \(#,##0\);_(&quot;$&quot;* &quot;-&quot;??_);_(@_)"/>
    <numFmt numFmtId="168" formatCode="&quot;$&quot;#,##0"/>
  </numFmts>
  <fonts count="111"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name val="Arial"/>
      <family val="2"/>
    </font>
    <font>
      <b/>
      <sz val="11"/>
      <color theme="1"/>
      <name val="Calibri"/>
      <family val="2"/>
    </font>
    <font>
      <sz val="11"/>
      <color theme="1"/>
      <name val="Calibri"/>
      <family val="2"/>
    </font>
    <font>
      <sz val="11"/>
      <color theme="1"/>
      <name val="Calibri"/>
      <family val="2"/>
      <scheme val="minor"/>
    </font>
    <font>
      <sz val="11"/>
      <color theme="0"/>
      <name val="Calibri"/>
      <family val="2"/>
    </font>
    <font>
      <sz val="11"/>
      <color rgb="FF000000"/>
      <name val="Calibri"/>
      <family val="2"/>
    </font>
    <font>
      <i/>
      <sz val="11"/>
      <color theme="1"/>
      <name val="Calibri"/>
      <family val="2"/>
    </font>
    <font>
      <i/>
      <sz val="11"/>
      <color rgb="FFBFBFBF"/>
      <name val="Calibri"/>
      <family val="2"/>
    </font>
    <font>
      <b/>
      <i/>
      <sz val="11"/>
      <color theme="10"/>
      <name val="Calibri"/>
      <family val="2"/>
    </font>
    <font>
      <sz val="11"/>
      <color rgb="FFD8D8D8"/>
      <name val="Calibri"/>
      <family val="2"/>
    </font>
    <font>
      <u/>
      <sz val="11"/>
      <color theme="10"/>
      <name val="Calibri"/>
      <family val="2"/>
      <scheme val="minor"/>
    </font>
    <font>
      <b/>
      <sz val="11"/>
      <color theme="1"/>
      <name val="Calibri"/>
      <family val="2"/>
      <scheme val="minor"/>
    </font>
    <font>
      <sz val="11"/>
      <color theme="1"/>
      <name val="Calibri"/>
      <family val="2"/>
    </font>
    <font>
      <b/>
      <sz val="12"/>
      <color theme="1"/>
      <name val="Calibri"/>
      <family val="2"/>
    </font>
    <font>
      <b/>
      <sz val="14"/>
      <color rgb="FFFFFFFF"/>
      <name val="Calibri"/>
      <family val="2"/>
    </font>
    <font>
      <b/>
      <sz val="14"/>
      <color theme="1"/>
      <name val="Calibri"/>
      <family val="2"/>
    </font>
    <font>
      <sz val="11"/>
      <name val="Calibri"/>
      <family val="2"/>
    </font>
    <font>
      <b/>
      <sz val="12"/>
      <color rgb="FF000000"/>
      <name val="Calibri"/>
      <family val="2"/>
    </font>
    <font>
      <sz val="14"/>
      <color theme="1"/>
      <name val="Calibri"/>
      <family val="2"/>
    </font>
    <font>
      <sz val="14"/>
      <name val="Calibri"/>
      <family val="2"/>
    </font>
    <font>
      <b/>
      <sz val="13"/>
      <color rgb="FFFFFFFF"/>
      <name val="Calibri"/>
      <family val="2"/>
    </font>
    <font>
      <b/>
      <sz val="20"/>
      <color rgb="FFFFFFFF"/>
      <name val="Calibri"/>
      <family val="2"/>
    </font>
    <font>
      <b/>
      <sz val="28"/>
      <color rgb="FFFFFFFF"/>
      <name val="Calibri"/>
      <family val="2"/>
    </font>
    <font>
      <b/>
      <sz val="14"/>
      <color rgb="FF000000"/>
      <name val="Calibri"/>
      <family val="2"/>
    </font>
    <font>
      <b/>
      <sz val="14"/>
      <color rgb="FFC00000"/>
      <name val="Calibri"/>
      <family val="2"/>
    </font>
    <font>
      <b/>
      <sz val="16"/>
      <color rgb="FFFFFFFF"/>
      <name val="Calibri"/>
      <family val="2"/>
    </font>
    <font>
      <b/>
      <sz val="18"/>
      <color rgb="FFFFFFFF"/>
      <name val="Calibri"/>
      <family val="2"/>
    </font>
    <font>
      <sz val="12"/>
      <color rgb="FF000000"/>
      <name val="Calibri"/>
      <family val="2"/>
    </font>
    <font>
      <i/>
      <sz val="14"/>
      <color theme="1"/>
      <name val="Calibri"/>
      <family val="2"/>
    </font>
    <font>
      <b/>
      <sz val="16"/>
      <color theme="1"/>
      <name val="Calibri"/>
      <family val="2"/>
    </font>
    <font>
      <sz val="14"/>
      <color rgb="FF000000"/>
      <name val="Calibri"/>
      <family val="2"/>
    </font>
    <font>
      <sz val="8"/>
      <name val="Calibri"/>
      <family val="2"/>
      <scheme val="minor"/>
    </font>
    <font>
      <u/>
      <sz val="14"/>
      <color theme="1"/>
      <name val="Calibri"/>
      <family val="2"/>
    </font>
    <font>
      <b/>
      <sz val="18"/>
      <color rgb="FF000000"/>
      <name val="Calibri"/>
      <family val="2"/>
    </font>
    <font>
      <b/>
      <sz val="22"/>
      <color theme="1"/>
      <name val="Calibri"/>
      <family val="2"/>
    </font>
    <font>
      <sz val="22"/>
      <color theme="1"/>
      <name val="Calibri"/>
      <family val="2"/>
    </font>
    <font>
      <sz val="11"/>
      <name val="Calibri"/>
      <family val="2"/>
      <scheme val="minor"/>
    </font>
    <font>
      <b/>
      <u/>
      <sz val="16"/>
      <color theme="1"/>
      <name val="Calibri"/>
      <family val="2"/>
    </font>
    <font>
      <b/>
      <sz val="16"/>
      <color rgb="FFC00000"/>
      <name val="Calibri"/>
      <family val="2"/>
    </font>
    <font>
      <b/>
      <sz val="16"/>
      <color rgb="FF000000"/>
      <name val="Calibri"/>
      <family val="2"/>
    </font>
    <font>
      <sz val="16"/>
      <color rgb="FF000000"/>
      <name val="Calibri"/>
      <family val="2"/>
    </font>
    <font>
      <sz val="16"/>
      <color theme="1"/>
      <name val="Calibri"/>
      <family val="2"/>
    </font>
    <font>
      <sz val="20"/>
      <name val="Calibri"/>
      <family val="2"/>
    </font>
    <font>
      <sz val="20"/>
      <color theme="1"/>
      <name val="Calibri"/>
      <family val="2"/>
    </font>
    <font>
      <b/>
      <u/>
      <sz val="14"/>
      <color theme="10"/>
      <name val="Calibri"/>
      <family val="2"/>
    </font>
    <font>
      <b/>
      <u/>
      <sz val="16"/>
      <color theme="0"/>
      <name val="Calibri"/>
      <family val="2"/>
    </font>
    <font>
      <sz val="16"/>
      <color theme="0"/>
      <name val="Calibri"/>
      <family val="2"/>
    </font>
    <font>
      <i/>
      <sz val="16"/>
      <color theme="1"/>
      <name val="Calibri"/>
      <family val="2"/>
    </font>
    <font>
      <b/>
      <sz val="16"/>
      <color rgb="FF595959"/>
      <name val="Calibri"/>
      <family val="2"/>
    </font>
    <font>
      <sz val="16"/>
      <name val="Calibri"/>
      <family val="2"/>
    </font>
    <font>
      <sz val="28"/>
      <color theme="1"/>
      <name val="Calibri"/>
      <family val="2"/>
    </font>
    <font>
      <sz val="28"/>
      <name val="Calibri"/>
      <family val="2"/>
    </font>
    <font>
      <b/>
      <sz val="28"/>
      <color theme="1"/>
      <name val="Calibri"/>
      <family val="2"/>
    </font>
    <font>
      <b/>
      <sz val="20"/>
      <color theme="1"/>
      <name val="Calibri"/>
      <family val="2"/>
    </font>
    <font>
      <b/>
      <sz val="18"/>
      <color theme="1"/>
      <name val="Calibri"/>
      <family val="2"/>
    </font>
    <font>
      <sz val="18"/>
      <name val="Calibri"/>
      <family val="2"/>
    </font>
    <font>
      <sz val="18"/>
      <color theme="1"/>
      <name val="Calibri"/>
      <family val="2"/>
    </font>
    <font>
      <b/>
      <sz val="14"/>
      <color theme="2"/>
      <name val="Calibri"/>
      <family val="2"/>
    </font>
    <font>
      <sz val="14"/>
      <color theme="1"/>
      <name val="Calibri"/>
      <family val="2"/>
      <scheme val="minor"/>
    </font>
    <font>
      <b/>
      <sz val="14"/>
      <color rgb="FF38761D"/>
      <name val="Calibri"/>
      <family val="2"/>
    </font>
    <font>
      <sz val="11"/>
      <color rgb="FFC00000"/>
      <name val="Calibri"/>
      <family val="2"/>
    </font>
    <font>
      <b/>
      <u/>
      <sz val="14"/>
      <color rgb="FFFFFFFF"/>
      <name val="Calibri"/>
      <family val="2"/>
    </font>
    <font>
      <b/>
      <sz val="11"/>
      <name val="Calibri"/>
      <family val="2"/>
    </font>
    <font>
      <b/>
      <sz val="28"/>
      <color theme="0"/>
      <name val="Calibri"/>
      <family val="2"/>
    </font>
    <font>
      <b/>
      <sz val="14"/>
      <color theme="1"/>
      <name val="Calibri"/>
      <family val="2"/>
      <scheme val="minor"/>
    </font>
    <font>
      <b/>
      <sz val="14"/>
      <color theme="0"/>
      <name val="Calibri"/>
      <family val="2"/>
      <scheme val="minor"/>
    </font>
    <font>
      <sz val="14"/>
      <color theme="0"/>
      <name val="Calibri"/>
      <family val="2"/>
      <scheme val="minor"/>
    </font>
    <font>
      <b/>
      <sz val="11"/>
      <name val="Calibri"/>
      <family val="2"/>
      <scheme val="minor"/>
    </font>
    <font>
      <b/>
      <sz val="14"/>
      <color rgb="FFC00000"/>
      <name val="Calibri"/>
      <family val="2"/>
      <scheme val="minor"/>
    </font>
    <font>
      <b/>
      <sz val="14"/>
      <color theme="2"/>
      <name val="Calibri"/>
      <family val="2"/>
      <scheme val="minor"/>
    </font>
    <font>
      <b/>
      <sz val="18"/>
      <color theme="2"/>
      <name val="Calibri"/>
      <family val="2"/>
    </font>
    <font>
      <sz val="12"/>
      <color theme="1"/>
      <name val="Calibri"/>
      <family val="2"/>
      <scheme val="minor"/>
    </font>
    <font>
      <b/>
      <sz val="20"/>
      <color theme="2"/>
      <name val="Calibri"/>
      <family val="2"/>
    </font>
    <font>
      <sz val="14"/>
      <color rgb="FF000000"/>
      <name val="Calibri"/>
      <family val="2"/>
      <scheme val="minor"/>
    </font>
    <font>
      <i/>
      <sz val="14"/>
      <color rgb="FF000000"/>
      <name val="Calibri"/>
      <family val="2"/>
      <scheme val="minor"/>
    </font>
    <font>
      <b/>
      <u/>
      <sz val="14"/>
      <color theme="0"/>
      <name val="Calibri"/>
      <family val="2"/>
      <scheme val="minor"/>
    </font>
    <font>
      <b/>
      <sz val="14"/>
      <color theme="0"/>
      <name val="Calibri"/>
      <family val="2"/>
    </font>
    <font>
      <i/>
      <sz val="14"/>
      <color theme="0"/>
      <name val="Calibri"/>
      <family val="2"/>
    </font>
    <font>
      <b/>
      <sz val="16"/>
      <color theme="1"/>
      <name val="Calibri"/>
      <family val="2"/>
      <scheme val="minor"/>
    </font>
    <font>
      <b/>
      <sz val="16"/>
      <color theme="0"/>
      <name val="Calibri"/>
      <family val="2"/>
    </font>
    <font>
      <sz val="14"/>
      <color theme="0"/>
      <name val="Calibri"/>
      <family val="2"/>
    </font>
    <font>
      <b/>
      <sz val="13.95"/>
      <color rgb="FFFFFFFF"/>
      <name val="Calibri"/>
      <family val="2"/>
      <scheme val="minor"/>
    </font>
    <font>
      <b/>
      <sz val="15"/>
      <color rgb="FF000000"/>
      <name val="Calibri"/>
      <family val="2"/>
      <scheme val="minor"/>
    </font>
    <font>
      <b/>
      <sz val="16"/>
      <color rgb="FFC00000"/>
      <name val="Calibri"/>
      <family val="2"/>
      <scheme val="minor"/>
    </font>
    <font>
      <b/>
      <sz val="18"/>
      <color theme="0"/>
      <name val="Calibri"/>
      <family val="2"/>
    </font>
    <font>
      <b/>
      <sz val="18"/>
      <color theme="0"/>
      <name val="Calibri"/>
      <family val="2"/>
      <scheme val="minor"/>
    </font>
    <font>
      <sz val="18"/>
      <color theme="0"/>
      <name val="Calibri"/>
      <family val="2"/>
      <scheme val="minor"/>
    </font>
    <font>
      <i/>
      <u/>
      <sz val="14"/>
      <color theme="1"/>
      <name val="Calibri"/>
      <family val="2"/>
    </font>
    <font>
      <b/>
      <sz val="14"/>
      <color theme="7" tint="-0.249977111117893"/>
      <name val="Calibri"/>
      <family val="2"/>
    </font>
    <font>
      <b/>
      <sz val="14"/>
      <color theme="6" tint="-0.249977111117893"/>
      <name val="Calibri"/>
      <family val="2"/>
    </font>
    <font>
      <sz val="12"/>
      <color theme="1"/>
      <name val="Calibri"/>
      <family val="2"/>
    </font>
    <font>
      <b/>
      <sz val="18"/>
      <color rgb="FFFFFFFF"/>
      <name val="Calibri"/>
      <family val="2"/>
      <scheme val="minor"/>
    </font>
    <font>
      <i/>
      <sz val="14"/>
      <color theme="0"/>
      <name val="Calibri"/>
      <family val="2"/>
      <scheme val="minor"/>
    </font>
    <font>
      <b/>
      <sz val="20"/>
      <color rgb="FFC00000"/>
      <name val="Calibri"/>
      <family val="2"/>
    </font>
    <font>
      <b/>
      <i/>
      <sz val="14"/>
      <color theme="1"/>
      <name val="Calibri"/>
      <family val="2"/>
    </font>
    <font>
      <sz val="15"/>
      <color theme="1"/>
      <name val="Calibri"/>
      <family val="2"/>
    </font>
    <font>
      <b/>
      <sz val="14"/>
      <color rgb="FF000000"/>
      <name val="Calibri"/>
      <family val="2"/>
      <scheme val="minor"/>
    </font>
    <font>
      <b/>
      <u/>
      <sz val="14"/>
      <color rgb="FF3F6490"/>
      <name val="Calibri"/>
      <family val="2"/>
      <scheme val="minor"/>
    </font>
    <font>
      <b/>
      <u/>
      <sz val="14"/>
      <color theme="10"/>
      <name val="Calibri"/>
      <family val="2"/>
      <scheme val="minor"/>
    </font>
    <font>
      <b/>
      <i/>
      <sz val="11"/>
      <color theme="1"/>
      <name val="Calibri"/>
      <family val="2"/>
      <scheme val="minor"/>
    </font>
    <font>
      <i/>
      <sz val="11"/>
      <color theme="1"/>
      <name val="Calibri"/>
      <family val="2"/>
      <scheme val="minor"/>
    </font>
    <font>
      <i/>
      <sz val="12"/>
      <color theme="1"/>
      <name val="Calibri"/>
      <family val="2"/>
      <scheme val="minor"/>
    </font>
    <font>
      <b/>
      <sz val="11"/>
      <color theme="0"/>
      <name val="Calibri"/>
      <family val="2"/>
      <scheme val="minor"/>
    </font>
    <font>
      <sz val="11"/>
      <color theme="0"/>
      <name val="Calibri"/>
      <family val="2"/>
      <scheme val="minor"/>
    </font>
    <font>
      <b/>
      <i/>
      <sz val="10"/>
      <color rgb="FFFFFFFF"/>
      <name val="Calibri"/>
      <family val="2"/>
    </font>
    <font>
      <b/>
      <sz val="11"/>
      <color theme="1"/>
      <name val="Calibri"/>
      <scheme val="minor"/>
    </font>
  </fonts>
  <fills count="48">
    <fill>
      <patternFill patternType="none"/>
    </fill>
    <fill>
      <patternFill patternType="gray125"/>
    </fill>
    <fill>
      <patternFill patternType="solid">
        <fgColor rgb="FF3F6490"/>
        <bgColor rgb="FF3F6490"/>
      </patternFill>
    </fill>
    <fill>
      <patternFill patternType="solid">
        <fgColor rgb="FFFCEA68"/>
        <bgColor rgb="FFFCEA68"/>
      </patternFill>
    </fill>
    <fill>
      <patternFill patternType="solid">
        <fgColor rgb="FF000000"/>
        <bgColor rgb="FF000000"/>
      </patternFill>
    </fill>
    <fill>
      <patternFill patternType="solid">
        <fgColor rgb="FFE5F2FB"/>
        <bgColor rgb="FFE5F2FB"/>
      </patternFill>
    </fill>
    <fill>
      <patternFill patternType="solid">
        <fgColor rgb="FFFCD8D3"/>
        <bgColor rgb="FFFCD8D3"/>
      </patternFill>
    </fill>
    <fill>
      <patternFill patternType="solid">
        <fgColor rgb="FFFFFFFF"/>
        <bgColor rgb="FFFFFFFF"/>
      </patternFill>
    </fill>
    <fill>
      <patternFill patternType="solid">
        <fgColor rgb="FFD9EAD3"/>
        <bgColor rgb="FFD9EAD3"/>
      </patternFill>
    </fill>
    <fill>
      <patternFill patternType="solid">
        <fgColor rgb="FFAAD4F4"/>
        <bgColor rgb="FFAAD4F4"/>
      </patternFill>
    </fill>
    <fill>
      <patternFill patternType="solid">
        <fgColor rgb="FFEFEFEF"/>
        <bgColor rgb="FFEFEFEF"/>
      </patternFill>
    </fill>
    <fill>
      <patternFill patternType="solid">
        <fgColor rgb="FF3F6490"/>
        <bgColor indexed="64"/>
      </patternFill>
    </fill>
    <fill>
      <patternFill patternType="solid">
        <fgColor theme="1"/>
        <bgColor rgb="FF000000"/>
      </patternFill>
    </fill>
    <fill>
      <patternFill patternType="solid">
        <fgColor theme="1"/>
        <bgColor indexed="64"/>
      </patternFill>
    </fill>
    <fill>
      <patternFill patternType="solid">
        <fgColor rgb="FFE5F2FB"/>
        <bgColor indexed="64"/>
      </patternFill>
    </fill>
    <fill>
      <patternFill patternType="solid">
        <fgColor rgb="FF3F6490"/>
        <bgColor rgb="FFAAD4F4"/>
      </patternFill>
    </fill>
    <fill>
      <patternFill patternType="solid">
        <fgColor rgb="FFAAD4F4"/>
        <bgColor rgb="FF3F6490"/>
      </patternFill>
    </fill>
    <fill>
      <patternFill patternType="solid">
        <fgColor rgb="FFAAD4F4"/>
        <bgColor indexed="64"/>
      </patternFill>
    </fill>
    <fill>
      <patternFill patternType="solid">
        <fgColor rgb="FF3F6490"/>
        <bgColor rgb="FF000000"/>
      </patternFill>
    </fill>
    <fill>
      <patternFill patternType="solid">
        <fgColor rgb="FFE5F2FB"/>
        <bgColor rgb="FFAAD4F4"/>
      </patternFill>
    </fill>
    <fill>
      <patternFill patternType="solid">
        <fgColor rgb="FFFCEA68"/>
        <bgColor indexed="64"/>
      </patternFill>
    </fill>
    <fill>
      <patternFill patternType="solid">
        <fgColor rgb="FFD9EAD3"/>
        <bgColor rgb="FFFCEA68"/>
      </patternFill>
    </fill>
    <fill>
      <patternFill patternType="solid">
        <fgColor rgb="FFD9EAD3"/>
        <bgColor rgb="FFE5F2FB"/>
      </patternFill>
    </fill>
    <fill>
      <patternFill patternType="solid">
        <fgColor rgb="FFD9EAD3"/>
        <bgColor indexed="64"/>
      </patternFill>
    </fill>
    <fill>
      <patternFill patternType="solid">
        <fgColor rgb="FFE5F2FB"/>
        <bgColor rgb="FF3F6490"/>
      </patternFill>
    </fill>
    <fill>
      <patternFill patternType="solid">
        <fgColor rgb="FFD9EAD3"/>
        <bgColor rgb="FFAAD4F4"/>
      </patternFill>
    </fill>
    <fill>
      <patternFill patternType="solid">
        <fgColor rgb="FFAAD4F4"/>
        <bgColor rgb="FF000000"/>
      </patternFill>
    </fill>
    <fill>
      <patternFill patternType="solid">
        <fgColor theme="5" tint="0.79998168889431442"/>
        <bgColor indexed="64"/>
      </patternFill>
    </fill>
    <fill>
      <patternFill patternType="solid">
        <fgColor rgb="FFFCEA68"/>
        <bgColor rgb="FFFFE598"/>
      </patternFill>
    </fill>
    <fill>
      <patternFill patternType="solid">
        <fgColor rgb="FFE5F2FB"/>
        <bgColor rgb="FFDAEEF3"/>
      </patternFill>
    </fill>
    <fill>
      <patternFill patternType="solid">
        <fgColor theme="0"/>
        <bgColor indexed="64"/>
      </patternFill>
    </fill>
    <fill>
      <patternFill patternType="solid">
        <fgColor theme="2"/>
        <bgColor indexed="64"/>
      </patternFill>
    </fill>
    <fill>
      <patternFill patternType="solid">
        <fgColor theme="2" tint="-9.9978637043366805E-2"/>
        <bgColor indexed="64"/>
      </patternFill>
    </fill>
    <fill>
      <patternFill patternType="solid">
        <fgColor rgb="FFD9D9D9"/>
        <bgColor rgb="FFD9D9D9"/>
      </patternFill>
    </fill>
    <fill>
      <patternFill patternType="solid">
        <fgColor rgb="FFFFCC99"/>
        <bgColor indexed="64"/>
      </patternFill>
    </fill>
    <fill>
      <patternFill patternType="solid">
        <fgColor theme="0"/>
        <bgColor rgb="FF000000"/>
      </patternFill>
    </fill>
    <fill>
      <patternFill patternType="solid">
        <fgColor theme="0"/>
        <bgColor rgb="FFFFFFFF"/>
      </patternFill>
    </fill>
    <fill>
      <patternFill patternType="solid">
        <fgColor theme="2"/>
        <bgColor rgb="FF000000"/>
      </patternFill>
    </fill>
    <fill>
      <patternFill patternType="solid">
        <fgColor theme="2"/>
        <bgColor rgb="FFE5F2FB"/>
      </patternFill>
    </fill>
    <fill>
      <patternFill patternType="solid">
        <fgColor theme="2"/>
        <bgColor rgb="FF3F6490"/>
      </patternFill>
    </fill>
    <fill>
      <patternFill patternType="solid">
        <fgColor theme="2"/>
        <bgColor rgb="FFFCD8D3"/>
      </patternFill>
    </fill>
    <fill>
      <patternFill patternType="solid">
        <fgColor theme="1"/>
        <bgColor rgb="FF3F6490"/>
      </patternFill>
    </fill>
    <fill>
      <patternFill patternType="solid">
        <fgColor theme="1"/>
        <bgColor rgb="FFE5F2FB"/>
      </patternFill>
    </fill>
    <fill>
      <patternFill patternType="solid">
        <fgColor rgb="FF3F6490"/>
        <bgColor rgb="FFFCEA68"/>
      </patternFill>
    </fill>
    <fill>
      <patternFill patternType="solid">
        <fgColor theme="0"/>
        <bgColor rgb="FF3F6490"/>
      </patternFill>
    </fill>
    <fill>
      <patternFill patternType="solid">
        <fgColor theme="7" tint="0.59999389629810485"/>
        <bgColor rgb="FFE5F2FB"/>
      </patternFill>
    </fill>
    <fill>
      <patternFill patternType="solid">
        <fgColor theme="6" tint="0.79998168889431442"/>
        <bgColor indexed="64"/>
      </patternFill>
    </fill>
    <fill>
      <patternFill patternType="solid">
        <fgColor theme="2" tint="-0.14999847407452621"/>
        <bgColor indexed="64"/>
      </patternFill>
    </fill>
  </fills>
  <borders count="132">
    <border>
      <left/>
      <right/>
      <top/>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style="thin">
        <color rgb="FF000000"/>
      </right>
      <top/>
      <bottom style="thin">
        <color rgb="FF000000"/>
      </bottom>
      <diagonal/>
    </border>
    <border>
      <left style="thick">
        <color rgb="FF000000"/>
      </left>
      <right style="thin">
        <color rgb="FF000000"/>
      </right>
      <top/>
      <bottom style="thick">
        <color rgb="FF000000"/>
      </bottom>
      <diagonal/>
    </border>
    <border>
      <left style="thin">
        <color rgb="FF000000"/>
      </left>
      <right style="thick">
        <color rgb="FF000000"/>
      </right>
      <top/>
      <bottom style="thick">
        <color rgb="FF000000"/>
      </bottom>
      <diagonal/>
    </border>
    <border>
      <left style="thick">
        <color rgb="FF000000"/>
      </left>
      <right style="thin">
        <color rgb="FF000000"/>
      </right>
      <top style="thin">
        <color rgb="FF000000"/>
      </top>
      <bottom style="thin">
        <color rgb="FF000000"/>
      </bottom>
      <diagonal/>
    </border>
    <border>
      <left style="thin">
        <color rgb="FF000000"/>
      </left>
      <right style="thick">
        <color rgb="FF000000"/>
      </right>
      <top style="thin">
        <color rgb="FF000000"/>
      </top>
      <bottom style="thin">
        <color rgb="FF000000"/>
      </bottom>
      <diagonal/>
    </border>
    <border>
      <left style="thick">
        <color rgb="FF000000"/>
      </left>
      <right style="thin">
        <color rgb="FF000000"/>
      </right>
      <top style="thin">
        <color rgb="FF000000"/>
      </top>
      <bottom style="thick">
        <color rgb="FF000000"/>
      </bottom>
      <diagonal/>
    </border>
    <border>
      <left style="thin">
        <color rgb="FF000000"/>
      </left>
      <right style="thick">
        <color rgb="FF000000"/>
      </right>
      <top style="thin">
        <color rgb="FF000000"/>
      </top>
      <bottom style="thick">
        <color rgb="FF000000"/>
      </bottom>
      <diagonal/>
    </border>
    <border>
      <left style="thick">
        <color rgb="FF000000"/>
      </left>
      <right style="thin">
        <color rgb="FF000000"/>
      </right>
      <top/>
      <bottom/>
      <diagonal/>
    </border>
    <border>
      <left style="thin">
        <color rgb="FF000000"/>
      </left>
      <right style="thick">
        <color rgb="FF000000"/>
      </right>
      <top/>
      <bottom/>
      <diagonal/>
    </border>
    <border>
      <left/>
      <right/>
      <top style="thick">
        <color rgb="FF000000"/>
      </top>
      <bottom style="thin">
        <color rgb="FF000000"/>
      </bottom>
      <diagonal/>
    </border>
    <border>
      <left style="thick">
        <color rgb="FF000000"/>
      </left>
      <right/>
      <top/>
      <bottom style="thin">
        <color rgb="FF000000"/>
      </bottom>
      <diagonal/>
    </border>
    <border>
      <left/>
      <right/>
      <top/>
      <bottom style="thin">
        <color rgb="FF000000"/>
      </bottom>
      <diagonal/>
    </border>
    <border>
      <left/>
      <right style="thick">
        <color rgb="FF000000"/>
      </right>
      <top/>
      <bottom style="thin">
        <color rgb="FF000000"/>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n">
        <color rgb="FF000000"/>
      </left>
      <right style="thin">
        <color rgb="FF000000"/>
      </right>
      <top style="thin">
        <color rgb="FF000000"/>
      </top>
      <bottom style="thin">
        <color rgb="FF000000"/>
      </bottom>
      <diagonal/>
    </border>
    <border>
      <left style="thick">
        <color rgb="FF000000"/>
      </left>
      <right style="thin">
        <color rgb="FF999999"/>
      </right>
      <top style="thin">
        <color rgb="FF999999"/>
      </top>
      <bottom style="thin">
        <color rgb="FF999999"/>
      </bottom>
      <diagonal/>
    </border>
    <border>
      <left style="thin">
        <color rgb="FF999999"/>
      </left>
      <right style="thick">
        <color rgb="FF000000"/>
      </right>
      <top style="thin">
        <color rgb="FF999999"/>
      </top>
      <bottom style="thin">
        <color rgb="FF999999"/>
      </bottom>
      <diagonal/>
    </border>
    <border>
      <left style="thick">
        <color rgb="FF000000"/>
      </left>
      <right style="thin">
        <color rgb="FF999999"/>
      </right>
      <top style="thick">
        <color rgb="FF000000"/>
      </top>
      <bottom style="thin">
        <color rgb="FF999999"/>
      </bottom>
      <diagonal/>
    </border>
    <border>
      <left style="thin">
        <color rgb="FF999999"/>
      </left>
      <right style="thick">
        <color rgb="FF000000"/>
      </right>
      <top style="thick">
        <color rgb="FF000000"/>
      </top>
      <bottom style="thin">
        <color rgb="FF999999"/>
      </bottom>
      <diagonal/>
    </border>
    <border>
      <left style="thick">
        <color rgb="FF000000"/>
      </left>
      <right style="thin">
        <color rgb="FF999999"/>
      </right>
      <top style="thin">
        <color rgb="FF999999"/>
      </top>
      <bottom style="thick">
        <color rgb="FF000000"/>
      </bottom>
      <diagonal/>
    </border>
    <border>
      <left style="thin">
        <color rgb="FF999999"/>
      </left>
      <right style="thick">
        <color rgb="FF000000"/>
      </right>
      <top style="thin">
        <color rgb="FF999999"/>
      </top>
      <bottom style="thick">
        <color rgb="FF000000"/>
      </bottom>
      <diagonal/>
    </border>
    <border>
      <left style="thick">
        <color rgb="FF000000"/>
      </left>
      <right/>
      <top style="thick">
        <color rgb="FF000000"/>
      </top>
      <bottom/>
      <diagonal/>
    </border>
    <border>
      <left/>
      <right style="thick">
        <color rgb="FF000000"/>
      </right>
      <top style="thick">
        <color rgb="FF000000"/>
      </top>
      <bottom/>
      <diagonal/>
    </border>
    <border>
      <left style="thick">
        <color rgb="FF000000"/>
      </left>
      <right style="thin">
        <color rgb="FFBFBFBF"/>
      </right>
      <top/>
      <bottom style="thin">
        <color rgb="FFBFBFBF"/>
      </bottom>
      <diagonal/>
    </border>
    <border>
      <left style="thin">
        <color rgb="FFBFBFBF"/>
      </left>
      <right style="thick">
        <color rgb="FF000000"/>
      </right>
      <top/>
      <bottom style="thin">
        <color rgb="FFBFBFBF"/>
      </bottom>
      <diagonal/>
    </border>
    <border>
      <left style="thick">
        <color rgb="FF000000"/>
      </left>
      <right style="thin">
        <color rgb="FFBFBFBF"/>
      </right>
      <top style="thin">
        <color rgb="FFBFBFBF"/>
      </top>
      <bottom style="thick">
        <color rgb="FF000000"/>
      </bottom>
      <diagonal/>
    </border>
    <border>
      <left style="thin">
        <color rgb="FFBFBFBF"/>
      </left>
      <right style="thick">
        <color rgb="FF000000"/>
      </right>
      <top style="thin">
        <color rgb="FFBFBFBF"/>
      </top>
      <bottom style="thick">
        <color rgb="FF000000"/>
      </bottom>
      <diagonal/>
    </border>
    <border>
      <left style="thick">
        <color rgb="FF000000"/>
      </left>
      <right/>
      <top style="thick">
        <color rgb="FF000000"/>
      </top>
      <bottom style="thin">
        <color rgb="FF000000"/>
      </bottom>
      <diagonal/>
    </border>
    <border>
      <left/>
      <right style="thick">
        <color rgb="FF000000"/>
      </right>
      <top style="thick">
        <color rgb="FF000000"/>
      </top>
      <bottom style="thin">
        <color rgb="FF000000"/>
      </bottom>
      <diagonal/>
    </border>
    <border>
      <left style="thick">
        <color rgb="FF000000"/>
      </left>
      <right style="thin">
        <color rgb="FFBFBFBF"/>
      </right>
      <top style="thin">
        <color rgb="FF000000"/>
      </top>
      <bottom style="thin">
        <color rgb="FFBFBFBF"/>
      </bottom>
      <diagonal/>
    </border>
    <border>
      <left style="thin">
        <color rgb="FFBFBFBF"/>
      </left>
      <right style="thick">
        <color rgb="FF000000"/>
      </right>
      <top style="thin">
        <color rgb="FF000000"/>
      </top>
      <bottom style="thin">
        <color rgb="FFBFBFBF"/>
      </bottom>
      <diagonal/>
    </border>
    <border>
      <left style="thick">
        <color rgb="FF000000"/>
      </left>
      <right style="thin">
        <color rgb="FFBFBFBF"/>
      </right>
      <top style="thin">
        <color rgb="FFBFBFBF"/>
      </top>
      <bottom style="thin">
        <color rgb="FFBFBFBF"/>
      </bottom>
      <diagonal/>
    </border>
    <border>
      <left style="thin">
        <color rgb="FFBFBFBF"/>
      </left>
      <right style="thick">
        <color rgb="FF000000"/>
      </right>
      <top style="thin">
        <color rgb="FFBFBFBF"/>
      </top>
      <bottom style="thin">
        <color rgb="FFBFBFBF"/>
      </bottom>
      <diagonal/>
    </border>
    <border>
      <left/>
      <right/>
      <top/>
      <bottom/>
      <diagonal/>
    </border>
    <border>
      <left style="thin">
        <color rgb="FF000000"/>
      </left>
      <right/>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ck">
        <color rgb="FF000000"/>
      </bottom>
      <diagonal/>
    </border>
    <border>
      <left style="thin">
        <color rgb="FF000000"/>
      </left>
      <right style="thin">
        <color rgb="FF000000"/>
      </right>
      <top/>
      <bottom style="thin">
        <color rgb="FF000000"/>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rgb="FF000000"/>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style="thin">
        <color rgb="FF000000"/>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rgb="FF000000"/>
      </right>
      <top style="medium">
        <color rgb="FF000000"/>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rgb="FF999999"/>
      </right>
      <top/>
      <bottom style="medium">
        <color indexed="64"/>
      </bottom>
      <diagonal/>
    </border>
    <border>
      <left style="thin">
        <color rgb="FF999999"/>
      </left>
      <right style="medium">
        <color indexed="64"/>
      </right>
      <top/>
      <bottom style="medium">
        <color indexed="64"/>
      </bottom>
      <diagonal/>
    </border>
    <border>
      <left style="medium">
        <color theme="1"/>
      </left>
      <right style="medium">
        <color theme="1"/>
      </right>
      <top style="medium">
        <color theme="1"/>
      </top>
      <bottom style="medium">
        <color theme="1"/>
      </bottom>
      <diagonal/>
    </border>
    <border>
      <left style="medium">
        <color theme="1"/>
      </left>
      <right/>
      <top style="medium">
        <color theme="1"/>
      </top>
      <bottom style="medium">
        <color theme="1"/>
      </bottom>
      <diagonal/>
    </border>
    <border>
      <left/>
      <right style="medium">
        <color theme="1"/>
      </right>
      <top style="medium">
        <color theme="1"/>
      </top>
      <bottom style="medium">
        <color theme="1"/>
      </bottom>
      <diagonal/>
    </border>
    <border>
      <left style="medium">
        <color theme="1"/>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bottom style="medium">
        <color theme="1"/>
      </bottom>
      <diagonal/>
    </border>
    <border>
      <left/>
      <right style="medium">
        <color theme="1"/>
      </right>
      <top/>
      <bottom style="medium">
        <color theme="1"/>
      </bottom>
      <diagonal/>
    </border>
    <border>
      <left style="medium">
        <color theme="1"/>
      </left>
      <right style="thin">
        <color rgb="FF000000"/>
      </right>
      <top/>
      <bottom style="thin">
        <color rgb="FF000000"/>
      </bottom>
      <diagonal/>
    </border>
    <border>
      <left style="thin">
        <color rgb="FF000000"/>
      </left>
      <right style="medium">
        <color theme="1"/>
      </right>
      <top/>
      <bottom style="thin">
        <color rgb="FF000000"/>
      </bottom>
      <diagonal/>
    </border>
    <border>
      <left style="medium">
        <color theme="1"/>
      </left>
      <right style="thin">
        <color rgb="FF000000"/>
      </right>
      <top style="thin">
        <color rgb="FF000000"/>
      </top>
      <bottom style="thin">
        <color rgb="FF000000"/>
      </bottom>
      <diagonal/>
    </border>
    <border>
      <left style="thin">
        <color rgb="FF000000"/>
      </left>
      <right style="medium">
        <color theme="1"/>
      </right>
      <top style="thin">
        <color rgb="FF000000"/>
      </top>
      <bottom style="thin">
        <color rgb="FF000000"/>
      </bottom>
      <diagonal/>
    </border>
    <border>
      <left style="medium">
        <color theme="1"/>
      </left>
      <right style="thin">
        <color rgb="FF000000"/>
      </right>
      <top style="thin">
        <color rgb="FF000000"/>
      </top>
      <bottom style="medium">
        <color theme="1"/>
      </bottom>
      <diagonal/>
    </border>
    <border>
      <left style="thin">
        <color rgb="FF000000"/>
      </left>
      <right style="medium">
        <color theme="1"/>
      </right>
      <top style="thin">
        <color rgb="FF000000"/>
      </top>
      <bottom style="medium">
        <color theme="1"/>
      </bottom>
      <diagonal/>
    </border>
    <border>
      <left style="medium">
        <color theme="1"/>
      </left>
      <right style="thin">
        <color rgb="FF000000"/>
      </right>
      <top style="thin">
        <color rgb="FF000000"/>
      </top>
      <bottom/>
      <diagonal/>
    </border>
    <border>
      <left style="thin">
        <color rgb="FF000000"/>
      </left>
      <right style="medium">
        <color theme="1"/>
      </right>
      <top style="thin">
        <color rgb="FF000000"/>
      </top>
      <bottom/>
      <diagonal/>
    </border>
    <border>
      <left style="medium">
        <color theme="1"/>
      </left>
      <right/>
      <top/>
      <bottom style="medium">
        <color indexed="64"/>
      </bottom>
      <diagonal/>
    </border>
    <border>
      <left/>
      <right style="medium">
        <color theme="1"/>
      </right>
      <top/>
      <bottom style="medium">
        <color indexed="64"/>
      </bottom>
      <diagonal/>
    </border>
    <border>
      <left style="medium">
        <color theme="1"/>
      </left>
      <right style="medium">
        <color theme="1"/>
      </right>
      <top/>
      <bottom style="medium">
        <color theme="1"/>
      </bottom>
      <diagonal/>
    </border>
    <border>
      <left style="medium">
        <color theme="1"/>
      </left>
      <right style="medium">
        <color theme="1"/>
      </right>
      <top style="medium">
        <color theme="1"/>
      </top>
      <bottom/>
      <diagonal/>
    </border>
    <border>
      <left style="medium">
        <color indexed="64"/>
      </left>
      <right style="medium">
        <color indexed="64"/>
      </right>
      <top style="medium">
        <color theme="1"/>
      </top>
      <bottom/>
      <diagonal/>
    </border>
    <border>
      <left style="medium">
        <color theme="1"/>
      </left>
      <right/>
      <top style="medium">
        <color indexed="64"/>
      </top>
      <bottom/>
      <diagonal/>
    </border>
    <border>
      <left/>
      <right style="medium">
        <color theme="1"/>
      </right>
      <top style="medium">
        <color indexed="64"/>
      </top>
      <bottom/>
      <diagonal/>
    </border>
    <border>
      <left style="medium">
        <color theme="1"/>
      </left>
      <right style="medium">
        <color indexed="64"/>
      </right>
      <top style="medium">
        <color indexed="64"/>
      </top>
      <bottom style="medium">
        <color indexed="64"/>
      </bottom>
      <diagonal/>
    </border>
    <border>
      <left style="medium">
        <color indexed="64"/>
      </left>
      <right style="medium">
        <color theme="1"/>
      </right>
      <top style="medium">
        <color indexed="64"/>
      </top>
      <bottom style="medium">
        <color indexed="64"/>
      </bottom>
      <diagonal/>
    </border>
    <border>
      <left style="medium">
        <color indexed="64"/>
      </left>
      <right style="medium">
        <color theme="1"/>
      </right>
      <top style="medium">
        <color indexed="64"/>
      </top>
      <bottom style="thin">
        <color rgb="FF000000"/>
      </bottom>
      <diagonal/>
    </border>
    <border>
      <left style="medium">
        <color indexed="64"/>
      </left>
      <right style="medium">
        <color theme="1"/>
      </right>
      <top style="medium">
        <color indexed="64"/>
      </top>
      <bottom style="medium">
        <color theme="1"/>
      </bottom>
      <diagonal/>
    </border>
    <border>
      <left style="medium">
        <color theme="1"/>
      </left>
      <right style="medium">
        <color rgb="FF000000"/>
      </right>
      <top style="medium">
        <color rgb="FF000000"/>
      </top>
      <bottom style="medium">
        <color rgb="FF000000"/>
      </bottom>
      <diagonal/>
    </border>
    <border>
      <left style="medium">
        <color theme="1"/>
      </left>
      <right style="medium">
        <color rgb="FF000000"/>
      </right>
      <top style="medium">
        <color rgb="FF000000"/>
      </top>
      <bottom style="medium">
        <color theme="1"/>
      </bottom>
      <diagonal/>
    </border>
    <border>
      <left style="medium">
        <color indexed="64"/>
      </left>
      <right style="medium">
        <color indexed="64"/>
      </right>
      <top style="medium">
        <color indexed="64"/>
      </top>
      <bottom style="medium">
        <color theme="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style="medium">
        <color indexed="64"/>
      </top>
      <bottom style="thick">
        <color rgb="FF000000"/>
      </bottom>
      <diagonal/>
    </border>
    <border>
      <left style="medium">
        <color indexed="64"/>
      </left>
      <right style="medium">
        <color indexed="64"/>
      </right>
      <top style="thick">
        <color rgb="FF000000"/>
      </top>
      <bottom style="thin">
        <color rgb="FF000000"/>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rgb="FF000000"/>
      </left>
      <right style="thick">
        <color rgb="FF000000"/>
      </right>
      <top style="thick">
        <color rgb="FF000000"/>
      </top>
      <bottom/>
      <diagonal/>
    </border>
    <border>
      <left style="thin">
        <color indexed="64"/>
      </left>
      <right style="medium">
        <color indexed="64"/>
      </right>
      <top/>
      <bottom style="thin">
        <color indexed="64"/>
      </bottom>
      <diagonal/>
    </border>
    <border>
      <left style="medium">
        <color indexed="64"/>
      </left>
      <right style="thick">
        <color indexed="64"/>
      </right>
      <top style="thick">
        <color indexed="64"/>
      </top>
      <bottom style="medium">
        <color indexed="64"/>
      </bottom>
      <diagonal/>
    </border>
    <border>
      <left style="medium">
        <color indexed="64"/>
      </left>
      <right style="thick">
        <color indexed="64"/>
      </right>
      <top/>
      <bottom style="medium">
        <color indexed="64"/>
      </bottom>
      <diagonal/>
    </border>
    <border>
      <left style="medium">
        <color indexed="64"/>
      </left>
      <right style="thick">
        <color indexed="64"/>
      </right>
      <top/>
      <bottom style="thick">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top/>
      <bottom style="thick">
        <color indexed="64"/>
      </bottom>
      <diagonal/>
    </border>
    <border>
      <left style="thin">
        <color rgb="FF000000"/>
      </left>
      <right/>
      <top style="thin">
        <color rgb="FF000000"/>
      </top>
      <bottom style="thick">
        <color rgb="FF000000"/>
      </bottom>
      <diagonal/>
    </border>
    <border>
      <left/>
      <right/>
      <top style="thin">
        <color rgb="FF000000"/>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s>
  <cellStyleXfs count="6">
    <xf numFmtId="0" fontId="0" fillId="0" borderId="0"/>
    <xf numFmtId="0" fontId="15" fillId="0" borderId="0" applyNumberFormat="0" applyFill="0" applyBorder="0" applyAlignment="0" applyProtection="0"/>
    <xf numFmtId="44" fontId="8" fillId="0" borderId="0" applyFont="0" applyFill="0" applyBorder="0" applyAlignment="0" applyProtection="0"/>
    <xf numFmtId="0" fontId="4" fillId="0" borderId="39"/>
    <xf numFmtId="0" fontId="2" fillId="0" borderId="39"/>
    <xf numFmtId="44" fontId="2" fillId="0" borderId="39" applyFont="0" applyFill="0" applyBorder="0" applyAlignment="0" applyProtection="0"/>
  </cellStyleXfs>
  <cellXfs count="547">
    <xf numFmtId="0" fontId="0" fillId="0" borderId="0" xfId="0" applyAlignment="1">
      <alignment vertical="center"/>
    </xf>
    <xf numFmtId="0" fontId="5" fillId="0" borderId="13" xfId="0" applyFont="1" applyBorder="1" applyAlignment="1">
      <alignment vertical="center"/>
    </xf>
    <xf numFmtId="0" fontId="7" fillId="0" borderId="0" xfId="0" applyFont="1" applyAlignment="1">
      <alignment horizontal="left" vertical="top"/>
    </xf>
    <xf numFmtId="0" fontId="7" fillId="0" borderId="0" xfId="0" applyFont="1" applyAlignment="1">
      <alignment horizontal="center" vertical="center"/>
    </xf>
    <xf numFmtId="0" fontId="9" fillId="0" borderId="0" xfId="0" applyFont="1" applyAlignment="1">
      <alignment vertical="center"/>
    </xf>
    <xf numFmtId="0" fontId="13" fillId="0" borderId="0" xfId="0" applyFont="1" applyAlignment="1">
      <alignment wrapText="1"/>
    </xf>
    <xf numFmtId="0" fontId="11" fillId="0" borderId="0" xfId="0" applyFont="1" applyAlignment="1">
      <alignment vertical="center"/>
    </xf>
    <xf numFmtId="0" fontId="12" fillId="0" borderId="0" xfId="0" applyFont="1" applyAlignment="1">
      <alignment horizontal="left" vertical="center"/>
    </xf>
    <xf numFmtId="0" fontId="6" fillId="0" borderId="9" xfId="0" applyFont="1" applyBorder="1" applyAlignment="1">
      <alignment horizontal="left" wrapText="1"/>
    </xf>
    <xf numFmtId="0" fontId="6" fillId="0" borderId="45" xfId="0" applyFont="1" applyBorder="1" applyAlignment="1">
      <alignment horizontal="left" wrapText="1"/>
    </xf>
    <xf numFmtId="0" fontId="6" fillId="0" borderId="10" xfId="0" applyFont="1" applyBorder="1" applyAlignment="1">
      <alignment horizontal="left" wrapText="1"/>
    </xf>
    <xf numFmtId="0" fontId="10" fillId="0" borderId="4" xfId="0" applyFont="1" applyBorder="1" applyAlignment="1">
      <alignment horizontal="left" vertical="top"/>
    </xf>
    <xf numFmtId="0" fontId="10" fillId="0" borderId="46" xfId="0" applyFont="1" applyBorder="1" applyAlignment="1">
      <alignment horizontal="left" vertical="top"/>
    </xf>
    <xf numFmtId="0" fontId="10" fillId="0" borderId="7" xfId="0" applyFont="1" applyBorder="1" applyAlignment="1">
      <alignment horizontal="left" vertical="top"/>
    </xf>
    <xf numFmtId="0" fontId="10" fillId="0" borderId="20" xfId="0" applyFont="1" applyBorder="1" applyAlignment="1">
      <alignment horizontal="left" vertical="top"/>
    </xf>
    <xf numFmtId="0" fontId="10" fillId="0" borderId="9" xfId="0" applyFont="1" applyBorder="1" applyAlignment="1">
      <alignment horizontal="left" vertical="top"/>
    </xf>
    <xf numFmtId="0" fontId="10" fillId="0" borderId="45" xfId="0" applyFont="1" applyBorder="1" applyAlignment="1">
      <alignment horizontal="left" vertical="top"/>
    </xf>
    <xf numFmtId="0" fontId="14" fillId="0" borderId="0" xfId="0" applyFont="1" applyAlignment="1">
      <alignment horizontal="left" vertical="center"/>
    </xf>
    <xf numFmtId="0" fontId="20" fillId="24" borderId="39" xfId="0" applyFont="1" applyFill="1" applyBorder="1" applyAlignment="1">
      <alignment vertical="center"/>
    </xf>
    <xf numFmtId="0" fontId="20" fillId="24" borderId="39" xfId="0" applyFont="1" applyFill="1" applyBorder="1" applyAlignment="1">
      <alignment horizontal="left" vertical="top" indent="7"/>
    </xf>
    <xf numFmtId="0" fontId="24" fillId="14" borderId="39" xfId="0" applyFont="1" applyFill="1" applyBorder="1" applyAlignment="1">
      <alignment horizontal="centerContinuous" vertical="center" wrapText="1"/>
    </xf>
    <xf numFmtId="0" fontId="20" fillId="24" borderId="39" xfId="0" applyFont="1" applyFill="1" applyBorder="1" applyAlignment="1">
      <alignment vertical="top"/>
    </xf>
    <xf numFmtId="0" fontId="24" fillId="14" borderId="39" xfId="0" applyFont="1" applyFill="1" applyBorder="1" applyAlignment="1">
      <alignment horizontal="centerContinuous" vertical="center"/>
    </xf>
    <xf numFmtId="0" fontId="20" fillId="24" borderId="60" xfId="0" applyFont="1" applyFill="1" applyBorder="1" applyAlignment="1">
      <alignment vertical="center"/>
    </xf>
    <xf numFmtId="0" fontId="24" fillId="14" borderId="61" xfId="0" applyFont="1" applyFill="1" applyBorder="1" applyAlignment="1">
      <alignment horizontal="centerContinuous" vertical="center" wrapText="1"/>
    </xf>
    <xf numFmtId="0" fontId="20" fillId="24" borderId="60" xfId="0" applyFont="1" applyFill="1" applyBorder="1" applyAlignment="1">
      <alignment vertical="top"/>
    </xf>
    <xf numFmtId="0" fontId="24" fillId="14" borderId="61" xfId="0" applyFont="1" applyFill="1" applyBorder="1" applyAlignment="1">
      <alignment horizontal="centerContinuous" vertical="center"/>
    </xf>
    <xf numFmtId="0" fontId="21" fillId="11" borderId="50" xfId="0" applyFont="1" applyFill="1" applyBorder="1" applyAlignment="1">
      <alignment vertical="center"/>
    </xf>
    <xf numFmtId="0" fontId="21" fillId="11" borderId="52" xfId="0" applyFont="1" applyFill="1" applyBorder="1" applyAlignment="1">
      <alignment vertical="center"/>
    </xf>
    <xf numFmtId="0" fontId="26" fillId="2" borderId="57" xfId="0" applyFont="1" applyFill="1" applyBorder="1" applyAlignment="1">
      <alignment horizontal="centerContinuous" vertical="center" wrapText="1"/>
    </xf>
    <xf numFmtId="0" fontId="20" fillId="24" borderId="60" xfId="0" applyFont="1" applyFill="1" applyBorder="1" applyAlignment="1">
      <alignment horizontal="left" vertical="top" indent="7"/>
    </xf>
    <xf numFmtId="0" fontId="31" fillId="18" borderId="60" xfId="0" applyFont="1" applyFill="1" applyBorder="1" applyAlignment="1">
      <alignment vertical="center"/>
    </xf>
    <xf numFmtId="0" fontId="20" fillId="24" borderId="60" xfId="0" applyFont="1" applyFill="1" applyBorder="1" applyAlignment="1">
      <alignment horizontal="centerContinuous" vertical="center" wrapText="1"/>
    </xf>
    <xf numFmtId="0" fontId="21" fillId="17" borderId="39" xfId="0" applyFont="1" applyFill="1" applyBorder="1" applyAlignment="1">
      <alignment horizontal="centerContinuous" vertical="center"/>
    </xf>
    <xf numFmtId="0" fontId="21" fillId="11" borderId="58" xfId="0" applyFont="1" applyFill="1" applyBorder="1" applyAlignment="1">
      <alignment vertical="center"/>
    </xf>
    <xf numFmtId="0" fontId="23" fillId="5" borderId="63" xfId="0" applyFont="1" applyFill="1" applyBorder="1" applyAlignment="1">
      <alignment vertical="top"/>
    </xf>
    <xf numFmtId="0" fontId="23" fillId="14" borderId="48" xfId="0" applyFont="1" applyFill="1" applyBorder="1" applyAlignment="1">
      <alignment horizontal="centerContinuous" vertical="center"/>
    </xf>
    <xf numFmtId="0" fontId="27" fillId="12" borderId="49" xfId="0" applyFont="1" applyFill="1" applyBorder="1" applyAlignment="1">
      <alignment horizontal="centerContinuous" vertical="center" wrapText="1"/>
    </xf>
    <xf numFmtId="0" fontId="5" fillId="13" borderId="50" xfId="0" applyFont="1" applyFill="1" applyBorder="1" applyAlignment="1">
      <alignment horizontal="centerContinuous" vertical="center"/>
    </xf>
    <xf numFmtId="0" fontId="17" fillId="0" borderId="0" xfId="0" applyFont="1" applyAlignment="1">
      <alignment vertical="center"/>
    </xf>
    <xf numFmtId="0" fontId="21" fillId="13" borderId="50" xfId="0" applyFont="1" applyFill="1" applyBorder="1" applyAlignment="1">
      <alignment horizontal="centerContinuous" vertical="center"/>
    </xf>
    <xf numFmtId="0" fontId="33" fillId="24" borderId="60" xfId="0" applyFont="1" applyFill="1" applyBorder="1" applyAlignment="1">
      <alignment horizontal="left"/>
    </xf>
    <xf numFmtId="0" fontId="5" fillId="13" borderId="47" xfId="0" applyFont="1" applyFill="1" applyBorder="1" applyAlignment="1">
      <alignment horizontal="centerContinuous" vertical="center"/>
    </xf>
    <xf numFmtId="0" fontId="21" fillId="17" borderId="61" xfId="0" applyFont="1" applyFill="1" applyBorder="1" applyAlignment="1">
      <alignment horizontal="centerContinuous" vertical="center"/>
    </xf>
    <xf numFmtId="0" fontId="24" fillId="14" borderId="53" xfId="0" applyFont="1" applyFill="1" applyBorder="1" applyAlignment="1">
      <alignment horizontal="centerContinuous" vertical="center"/>
    </xf>
    <xf numFmtId="0" fontId="0" fillId="0" borderId="0" xfId="0" applyAlignment="1">
      <alignment horizontal="left" vertical="center" wrapText="1"/>
    </xf>
    <xf numFmtId="0" fontId="32" fillId="0" borderId="0" xfId="0" applyFont="1" applyAlignment="1">
      <alignment horizontal="left" vertical="top" indent="1"/>
    </xf>
    <xf numFmtId="0" fontId="22" fillId="0" borderId="0" xfId="0" applyFont="1" applyAlignment="1">
      <alignment horizontal="left" vertical="center" indent="1"/>
    </xf>
    <xf numFmtId="0" fontId="27" fillId="12" borderId="50" xfId="0" applyFont="1" applyFill="1" applyBorder="1" applyAlignment="1">
      <alignment horizontal="centerContinuous" vertical="center" wrapText="1"/>
    </xf>
    <xf numFmtId="0" fontId="20" fillId="16" borderId="39" xfId="0" applyFont="1" applyFill="1" applyBorder="1" applyAlignment="1">
      <alignment horizontal="left" vertical="center" wrapText="1"/>
    </xf>
    <xf numFmtId="0" fontId="20" fillId="24" borderId="39" xfId="0" applyFont="1" applyFill="1" applyBorder="1" applyAlignment="1">
      <alignment horizontal="centerContinuous" vertical="center" wrapText="1"/>
    </xf>
    <xf numFmtId="0" fontId="33" fillId="24" borderId="39" xfId="0" applyFont="1" applyFill="1" applyBorder="1" applyAlignment="1">
      <alignment horizontal="left"/>
    </xf>
    <xf numFmtId="0" fontId="23" fillId="5" borderId="48" xfId="0" applyFont="1" applyFill="1" applyBorder="1" applyAlignment="1">
      <alignment vertical="top"/>
    </xf>
    <xf numFmtId="0" fontId="28" fillId="19" borderId="60" xfId="0" applyFont="1" applyFill="1" applyBorder="1" applyAlignment="1">
      <alignment horizontal="left" vertical="center" wrapText="1"/>
    </xf>
    <xf numFmtId="0" fontId="31" fillId="18" borderId="57" xfId="0" applyFont="1" applyFill="1" applyBorder="1" applyAlignment="1">
      <alignment vertical="center"/>
    </xf>
    <xf numFmtId="0" fontId="31" fillId="18" borderId="58" xfId="0" applyFont="1" applyFill="1" applyBorder="1" applyAlignment="1">
      <alignment vertical="center"/>
    </xf>
    <xf numFmtId="0" fontId="21" fillId="11" borderId="59" xfId="0" applyFont="1" applyFill="1" applyBorder="1" applyAlignment="1">
      <alignment vertical="center"/>
    </xf>
    <xf numFmtId="0" fontId="23" fillId="24" borderId="60" xfId="0" applyFont="1" applyFill="1" applyBorder="1" applyAlignment="1">
      <alignment vertical="top"/>
    </xf>
    <xf numFmtId="0" fontId="16" fillId="0" borderId="0" xfId="0" applyFont="1" applyAlignment="1">
      <alignment vertical="center"/>
    </xf>
    <xf numFmtId="0" fontId="40" fillId="17" borderId="50" xfId="0" applyFont="1" applyFill="1" applyBorder="1" applyAlignment="1">
      <alignment horizontal="centerContinuous" vertical="center"/>
    </xf>
    <xf numFmtId="0" fontId="20" fillId="16" borderId="39" xfId="0" applyFont="1" applyFill="1" applyBorder="1" applyAlignment="1">
      <alignment horizontal="centerContinuous" vertical="center" wrapText="1"/>
    </xf>
    <xf numFmtId="0" fontId="39" fillId="16" borderId="39" xfId="0" applyFont="1" applyFill="1" applyBorder="1" applyAlignment="1">
      <alignment horizontal="centerContinuous" vertical="center" wrapText="1"/>
    </xf>
    <xf numFmtId="0" fontId="34" fillId="16" borderId="47" xfId="0" applyFont="1" applyFill="1" applyBorder="1" applyAlignment="1">
      <alignment vertical="center" wrapText="1"/>
    </xf>
    <xf numFmtId="0" fontId="34" fillId="24" borderId="47" xfId="0" applyFont="1" applyFill="1" applyBorder="1" applyAlignment="1">
      <alignment vertical="center" wrapText="1"/>
    </xf>
    <xf numFmtId="0" fontId="34" fillId="14" borderId="47" xfId="0" applyFont="1" applyFill="1" applyBorder="1" applyAlignment="1">
      <alignment vertical="center" wrapText="1"/>
    </xf>
    <xf numFmtId="0" fontId="23" fillId="0" borderId="0" xfId="0" applyFont="1" applyAlignment="1">
      <alignment vertical="center"/>
    </xf>
    <xf numFmtId="0" fontId="48" fillId="0" borderId="0" xfId="0" applyFont="1" applyAlignment="1">
      <alignment vertical="center"/>
    </xf>
    <xf numFmtId="0" fontId="19" fillId="4" borderId="34" xfId="0" applyFont="1" applyFill="1" applyBorder="1" applyAlignment="1">
      <alignment horizontal="centerContinuous" vertical="center" wrapText="1"/>
    </xf>
    <xf numFmtId="0" fontId="49" fillId="0" borderId="0" xfId="0" applyFont="1" applyAlignment="1">
      <alignment horizontal="center" vertical="center" wrapText="1"/>
    </xf>
    <xf numFmtId="0" fontId="23" fillId="9" borderId="24" xfId="0" applyFont="1" applyFill="1" applyBorder="1" applyAlignment="1">
      <alignment vertical="center"/>
    </xf>
    <xf numFmtId="0" fontId="23" fillId="7" borderId="0" xfId="0" applyFont="1" applyFill="1" applyAlignment="1">
      <alignment vertical="center"/>
    </xf>
    <xf numFmtId="0" fontId="23" fillId="9" borderId="34" xfId="0" applyFont="1" applyFill="1" applyBorder="1" applyAlignment="1">
      <alignment vertical="center"/>
    </xf>
    <xf numFmtId="0" fontId="51" fillId="0" borderId="0" xfId="0" applyFont="1"/>
    <xf numFmtId="0" fontId="46" fillId="0" borderId="0" xfId="0" applyFont="1" applyAlignment="1">
      <alignment vertical="center"/>
    </xf>
    <xf numFmtId="0" fontId="34" fillId="9" borderId="23" xfId="0" applyFont="1" applyFill="1" applyBorder="1" applyAlignment="1">
      <alignment horizontal="left" vertical="center"/>
    </xf>
    <xf numFmtId="0" fontId="34" fillId="5" borderId="21" xfId="0" applyFont="1" applyFill="1" applyBorder="1" applyAlignment="1">
      <alignment horizontal="center" vertical="center"/>
    </xf>
    <xf numFmtId="0" fontId="34" fillId="5" borderId="25" xfId="0" applyFont="1" applyFill="1" applyBorder="1" applyAlignment="1">
      <alignment horizontal="center" vertical="center"/>
    </xf>
    <xf numFmtId="0" fontId="34" fillId="7" borderId="0" xfId="0" applyFont="1" applyFill="1" applyAlignment="1">
      <alignment horizontal="left" vertical="center"/>
    </xf>
    <xf numFmtId="0" fontId="34" fillId="5" borderId="29" xfId="0" applyFont="1" applyFill="1" applyBorder="1" applyAlignment="1">
      <alignment horizontal="center" vertical="center"/>
    </xf>
    <xf numFmtId="0" fontId="34" fillId="5" borderId="31" xfId="0" applyFont="1" applyFill="1" applyBorder="1" applyAlignment="1">
      <alignment horizontal="center" vertical="center"/>
    </xf>
    <xf numFmtId="0" fontId="34" fillId="9" borderId="33" xfId="0" applyFont="1" applyFill="1" applyBorder="1" applyAlignment="1">
      <alignment horizontal="left" vertical="center"/>
    </xf>
    <xf numFmtId="0" fontId="34" fillId="5" borderId="35" xfId="0" applyFont="1" applyFill="1" applyBorder="1" applyAlignment="1">
      <alignment horizontal="center" vertical="center"/>
    </xf>
    <xf numFmtId="0" fontId="34" fillId="5" borderId="37" xfId="0" applyFont="1" applyFill="1" applyBorder="1" applyAlignment="1">
      <alignment horizontal="center" vertical="center"/>
    </xf>
    <xf numFmtId="0" fontId="27" fillId="4" borderId="33" xfId="0" applyFont="1" applyFill="1" applyBorder="1" applyAlignment="1">
      <alignment horizontal="centerContinuous" vertical="center" wrapText="1"/>
    </xf>
    <xf numFmtId="0" fontId="34" fillId="0" borderId="0" xfId="0" applyFont="1" applyAlignment="1">
      <alignment vertical="center"/>
    </xf>
    <xf numFmtId="0" fontId="55" fillId="0" borderId="0" xfId="0" applyFont="1" applyAlignment="1">
      <alignment vertical="center"/>
    </xf>
    <xf numFmtId="0" fontId="57" fillId="0" borderId="0" xfId="0" applyFont="1" applyAlignment="1">
      <alignment vertical="center"/>
    </xf>
    <xf numFmtId="0" fontId="20" fillId="0" borderId="0" xfId="0" applyFont="1" applyAlignment="1">
      <alignment vertical="center"/>
    </xf>
    <xf numFmtId="0" fontId="23" fillId="0" borderId="0" xfId="0" applyFont="1" applyAlignment="1">
      <alignment horizontal="left" vertical="top"/>
    </xf>
    <xf numFmtId="0" fontId="20" fillId="0" borderId="0" xfId="0" applyFont="1" applyAlignment="1">
      <alignment horizontal="left" vertical="top"/>
    </xf>
    <xf numFmtId="0" fontId="58" fillId="0" borderId="0" xfId="0" applyFont="1" applyAlignment="1">
      <alignment vertical="center"/>
    </xf>
    <xf numFmtId="0" fontId="59" fillId="16" borderId="57" xfId="0" applyFont="1" applyFill="1" applyBorder="1" applyAlignment="1">
      <alignment horizontal="left" vertical="center" wrapText="1"/>
    </xf>
    <xf numFmtId="0" fontId="61" fillId="0" borderId="0" xfId="0" applyFont="1" applyAlignment="1">
      <alignment vertical="center"/>
    </xf>
    <xf numFmtId="0" fontId="59" fillId="16" borderId="60" xfId="0" applyFont="1" applyFill="1" applyBorder="1" applyAlignment="1">
      <alignment horizontal="left" vertical="center" wrapText="1"/>
    </xf>
    <xf numFmtId="0" fontId="38" fillId="19" borderId="60" xfId="0" applyFont="1" applyFill="1" applyBorder="1" applyAlignment="1">
      <alignment horizontal="left" vertical="center" wrapText="1"/>
    </xf>
    <xf numFmtId="0" fontId="65" fillId="0" borderId="0" xfId="0" applyFont="1" applyAlignment="1">
      <alignment vertical="center"/>
    </xf>
    <xf numFmtId="0" fontId="21" fillId="13" borderId="3" xfId="0" applyFont="1" applyFill="1" applyBorder="1" applyAlignment="1">
      <alignment horizontal="centerContinuous" vertical="center"/>
    </xf>
    <xf numFmtId="0" fontId="21" fillId="13" borderId="59" xfId="0" applyFont="1" applyFill="1" applyBorder="1" applyAlignment="1">
      <alignment horizontal="centerContinuous" vertical="center"/>
    </xf>
    <xf numFmtId="0" fontId="23" fillId="5" borderId="6" xfId="0" applyFont="1" applyFill="1" applyBorder="1" applyAlignment="1">
      <alignment horizontal="center" vertical="center"/>
    </xf>
    <xf numFmtId="0" fontId="29" fillId="6" borderId="67" xfId="0" applyFont="1" applyFill="1" applyBorder="1" applyAlignment="1">
      <alignment horizontal="center" vertical="center"/>
    </xf>
    <xf numFmtId="0" fontId="29" fillId="6" borderId="69" xfId="0" applyFont="1" applyFill="1" applyBorder="1" applyAlignment="1">
      <alignment horizontal="center" vertical="center"/>
    </xf>
    <xf numFmtId="0" fontId="29" fillId="6" borderId="6" xfId="0" applyFont="1" applyFill="1" applyBorder="1" applyAlignment="1">
      <alignment horizontal="center" vertical="center"/>
    </xf>
    <xf numFmtId="0" fontId="59" fillId="16" borderId="39" xfId="0" applyFont="1" applyFill="1" applyBorder="1" applyAlignment="1">
      <alignment horizontal="left" vertical="center" wrapText="1"/>
    </xf>
    <xf numFmtId="0" fontId="23" fillId="24" borderId="39" xfId="0" applyFont="1" applyFill="1" applyBorder="1" applyAlignment="1">
      <alignment vertical="top"/>
    </xf>
    <xf numFmtId="0" fontId="40" fillId="17" borderId="52" xfId="0" applyFont="1" applyFill="1" applyBorder="1" applyAlignment="1">
      <alignment horizontal="centerContinuous" vertical="center"/>
    </xf>
    <xf numFmtId="0" fontId="39" fillId="26" borderId="50" xfId="0" applyFont="1" applyFill="1" applyBorder="1" applyAlignment="1">
      <alignment horizontal="centerContinuous" vertical="center"/>
    </xf>
    <xf numFmtId="0" fontId="34" fillId="24" borderId="56" xfId="0" applyFont="1" applyFill="1" applyBorder="1" applyAlignment="1">
      <alignment vertical="center" wrapText="1"/>
    </xf>
    <xf numFmtId="0" fontId="34" fillId="24" borderId="61" xfId="0" applyFont="1" applyFill="1" applyBorder="1" applyAlignment="1">
      <alignment vertical="center" wrapText="1"/>
    </xf>
    <xf numFmtId="0" fontId="34" fillId="14" borderId="65" xfId="0" applyFont="1" applyFill="1" applyBorder="1" applyAlignment="1">
      <alignment vertical="center" wrapText="1"/>
    </xf>
    <xf numFmtId="0" fontId="20" fillId="14" borderId="49" xfId="0" applyFont="1" applyFill="1" applyBorder="1" applyAlignment="1">
      <alignment horizontal="center" vertical="center"/>
    </xf>
    <xf numFmtId="0" fontId="21" fillId="13" borderId="47" xfId="0" applyFont="1" applyFill="1" applyBorder="1" applyAlignment="1">
      <alignment horizontal="centerContinuous" vertical="center"/>
    </xf>
    <xf numFmtId="0" fontId="20" fillId="17" borderId="61" xfId="0" applyFont="1" applyFill="1" applyBorder="1" applyAlignment="1">
      <alignment horizontal="centerContinuous" vertical="center" wrapText="1"/>
    </xf>
    <xf numFmtId="0" fontId="34" fillId="24" borderId="59" xfId="0" applyFont="1" applyFill="1" applyBorder="1" applyAlignment="1">
      <alignment vertical="center" wrapText="1"/>
    </xf>
    <xf numFmtId="0" fontId="34" fillId="14" borderId="56" xfId="0" applyFont="1" applyFill="1" applyBorder="1" applyAlignment="1">
      <alignment vertical="center" wrapText="1"/>
    </xf>
    <xf numFmtId="0" fontId="67" fillId="20" borderId="13" xfId="0" applyFont="1" applyFill="1" applyBorder="1" applyAlignment="1">
      <alignment horizontal="centerContinuous" vertical="center"/>
    </xf>
    <xf numFmtId="0" fontId="67" fillId="14" borderId="15" xfId="0" applyFont="1" applyFill="1" applyBorder="1" applyAlignment="1">
      <alignment horizontal="centerContinuous" vertical="center"/>
    </xf>
    <xf numFmtId="0" fontId="67" fillId="14" borderId="16" xfId="0" applyFont="1" applyFill="1" applyBorder="1" applyAlignment="1">
      <alignment horizontal="centerContinuous" vertical="center"/>
    </xf>
    <xf numFmtId="0" fontId="67" fillId="23" borderId="18" xfId="0" applyFont="1" applyFill="1" applyBorder="1" applyAlignment="1">
      <alignment horizontal="centerContinuous" vertical="center"/>
    </xf>
    <xf numFmtId="0" fontId="67" fillId="23" borderId="19" xfId="0" applyFont="1" applyFill="1" applyBorder="1" applyAlignment="1">
      <alignment horizontal="centerContinuous" vertical="center"/>
    </xf>
    <xf numFmtId="0" fontId="67" fillId="11" borderId="2" xfId="0" applyFont="1" applyFill="1" applyBorder="1" applyAlignment="1">
      <alignment horizontal="centerContinuous" vertical="center"/>
    </xf>
    <xf numFmtId="0" fontId="67" fillId="11" borderId="3" xfId="0" applyFont="1" applyFill="1" applyBorder="1" applyAlignment="1">
      <alignment horizontal="centerContinuous" vertical="center"/>
    </xf>
    <xf numFmtId="0" fontId="25" fillId="2" borderId="1" xfId="0" applyFont="1" applyFill="1" applyBorder="1" applyAlignment="1">
      <alignment horizontal="centerContinuous" vertical="center"/>
    </xf>
    <xf numFmtId="0" fontId="18" fillId="29" borderId="14" xfId="0" applyFont="1" applyFill="1" applyBorder="1" applyAlignment="1">
      <alignment horizontal="centerContinuous" vertical="center" wrapText="1"/>
    </xf>
    <xf numFmtId="0" fontId="18" fillId="8" borderId="17" xfId="0" applyFont="1" applyFill="1" applyBorder="1" applyAlignment="1">
      <alignment horizontal="centerContinuous" vertical="center" wrapText="1"/>
    </xf>
    <xf numFmtId="0" fontId="17" fillId="30" borderId="39" xfId="0" applyFont="1" applyFill="1" applyBorder="1" applyAlignment="1">
      <alignment vertical="center"/>
    </xf>
    <xf numFmtId="0" fontId="59" fillId="17" borderId="60" xfId="0" applyFont="1" applyFill="1" applyBorder="1" applyAlignment="1">
      <alignment vertical="center"/>
    </xf>
    <xf numFmtId="0" fontId="4" fillId="0" borderId="39" xfId="3"/>
    <xf numFmtId="0" fontId="63" fillId="0" borderId="39" xfId="3" applyFont="1"/>
    <xf numFmtId="0" fontId="69" fillId="0" borderId="39" xfId="3" applyFont="1" applyAlignment="1">
      <alignment horizontal="center" readingOrder="1"/>
    </xf>
    <xf numFmtId="0" fontId="63" fillId="0" borderId="39" xfId="3" applyFont="1" applyAlignment="1">
      <alignment readingOrder="1"/>
    </xf>
    <xf numFmtId="0" fontId="69" fillId="0" borderId="39" xfId="3" applyFont="1" applyAlignment="1">
      <alignment readingOrder="1"/>
    </xf>
    <xf numFmtId="0" fontId="69" fillId="0" borderId="39" xfId="3" applyFont="1" applyAlignment="1">
      <alignment horizontal="right" readingOrder="1"/>
    </xf>
    <xf numFmtId="0" fontId="69" fillId="0" borderId="39" xfId="3" applyFont="1" applyAlignment="1">
      <alignment horizontal="left" wrapText="1" readingOrder="1"/>
    </xf>
    <xf numFmtId="0" fontId="63" fillId="0" borderId="39" xfId="3" applyFont="1" applyAlignment="1">
      <alignment horizontal="right" readingOrder="1"/>
    </xf>
    <xf numFmtId="0" fontId="63" fillId="0" borderId="39" xfId="3" applyFont="1" applyAlignment="1">
      <alignment vertical="top" wrapText="1"/>
    </xf>
    <xf numFmtId="0" fontId="71" fillId="11" borderId="43" xfId="3" applyFont="1" applyFill="1" applyBorder="1" applyAlignment="1">
      <alignment horizontal="centerContinuous"/>
    </xf>
    <xf numFmtId="0" fontId="71" fillId="11" borderId="44" xfId="3" applyFont="1" applyFill="1" applyBorder="1" applyAlignment="1">
      <alignment horizontal="centerContinuous"/>
    </xf>
    <xf numFmtId="0" fontId="16" fillId="32" borderId="64" xfId="3" applyFont="1" applyFill="1" applyBorder="1"/>
    <xf numFmtId="0" fontId="4" fillId="0" borderId="64" xfId="3" applyBorder="1"/>
    <xf numFmtId="0" fontId="41" fillId="0" borderId="64" xfId="3" applyFont="1" applyBorder="1" applyAlignment="1">
      <alignment horizontal="left" vertical="top" wrapText="1"/>
    </xf>
    <xf numFmtId="165" fontId="69" fillId="14" borderId="46" xfId="3" applyNumberFormat="1" applyFont="1" applyFill="1" applyBorder="1" applyAlignment="1">
      <alignment horizontal="center" readingOrder="1"/>
    </xf>
    <xf numFmtId="0" fontId="69" fillId="0" borderId="39" xfId="3" applyFont="1" applyAlignment="1">
      <alignment horizontal="centerContinuous" readingOrder="1"/>
    </xf>
    <xf numFmtId="0" fontId="70" fillId="14" borderId="52" xfId="3" applyFont="1" applyFill="1" applyBorder="1" applyAlignment="1">
      <alignment horizontal="centerContinuous" readingOrder="1"/>
    </xf>
    <xf numFmtId="44" fontId="69" fillId="14" borderId="46" xfId="2" applyFont="1" applyFill="1" applyBorder="1" applyAlignment="1">
      <alignment horizontal="center" readingOrder="1"/>
    </xf>
    <xf numFmtId="0" fontId="71" fillId="0" borderId="39" xfId="3" applyFont="1" applyAlignment="1">
      <alignment horizontal="left" vertical="top" wrapText="1"/>
    </xf>
    <xf numFmtId="0" fontId="34" fillId="9" borderId="73" xfId="0" applyFont="1" applyFill="1" applyBorder="1" applyAlignment="1">
      <alignment horizontal="center" vertical="center" wrapText="1"/>
    </xf>
    <xf numFmtId="0" fontId="31" fillId="35" borderId="39" xfId="0" applyFont="1" applyFill="1" applyBorder="1" applyAlignment="1">
      <alignment horizontal="centerContinuous" vertical="center"/>
    </xf>
    <xf numFmtId="0" fontId="31" fillId="35" borderId="39" xfId="0" applyFont="1" applyFill="1" applyBorder="1" applyAlignment="1">
      <alignment horizontal="centerContinuous" vertical="center" wrapText="1"/>
    </xf>
    <xf numFmtId="0" fontId="20" fillId="31" borderId="39" xfId="0" applyFont="1" applyFill="1" applyBorder="1" applyAlignment="1">
      <alignment vertical="top" wrapText="1"/>
    </xf>
    <xf numFmtId="0" fontId="28" fillId="31" borderId="39" xfId="0" applyFont="1" applyFill="1" applyBorder="1" applyAlignment="1">
      <alignment vertical="top" wrapText="1"/>
    </xf>
    <xf numFmtId="0" fontId="21" fillId="31" borderId="39" xfId="0" applyFont="1" applyFill="1" applyBorder="1" applyAlignment="1">
      <alignment horizontal="centerContinuous" vertical="center"/>
    </xf>
    <xf numFmtId="0" fontId="17" fillId="31" borderId="39" xfId="0" applyFont="1" applyFill="1" applyBorder="1" applyAlignment="1">
      <alignment vertical="center"/>
    </xf>
    <xf numFmtId="0" fontId="31" fillId="37" borderId="39" xfId="0" applyFont="1" applyFill="1" applyBorder="1" applyAlignment="1">
      <alignment horizontal="centerContinuous" vertical="center" wrapText="1"/>
    </xf>
    <xf numFmtId="0" fontId="23" fillId="38" borderId="39" xfId="0" applyFont="1" applyFill="1" applyBorder="1" applyAlignment="1">
      <alignment horizontal="center" vertical="center"/>
    </xf>
    <xf numFmtId="0" fontId="66" fillId="39" borderId="39" xfId="0" applyFont="1" applyFill="1" applyBorder="1" applyAlignment="1">
      <alignment vertical="center" wrapText="1"/>
    </xf>
    <xf numFmtId="0" fontId="29" fillId="40" borderId="39" xfId="0" applyFont="1" applyFill="1" applyBorder="1" applyAlignment="1">
      <alignment horizontal="center" vertical="center"/>
    </xf>
    <xf numFmtId="0" fontId="66" fillId="39" borderId="39" xfId="0" applyFont="1" applyFill="1" applyBorder="1" applyAlignment="1">
      <alignment vertical="center"/>
    </xf>
    <xf numFmtId="0" fontId="62" fillId="39" borderId="39" xfId="0" applyFont="1" applyFill="1" applyBorder="1" applyAlignment="1">
      <alignment horizontal="left" vertical="center"/>
    </xf>
    <xf numFmtId="0" fontId="31" fillId="37" borderId="39" xfId="0" applyFont="1" applyFill="1" applyBorder="1" applyAlignment="1">
      <alignment horizontal="centerContinuous" vertical="center"/>
    </xf>
    <xf numFmtId="0" fontId="47" fillId="31" borderId="39" xfId="0" applyFont="1" applyFill="1" applyBorder="1" applyAlignment="1">
      <alignment vertical="center" wrapText="1"/>
    </xf>
    <xf numFmtId="0" fontId="24" fillId="31" borderId="39" xfId="0" applyFont="1" applyFill="1" applyBorder="1" applyAlignment="1">
      <alignment vertical="center"/>
    </xf>
    <xf numFmtId="0" fontId="23" fillId="42" borderId="79" xfId="0" applyFont="1" applyFill="1" applyBorder="1" applyAlignment="1">
      <alignment horizontal="center" vertical="center"/>
    </xf>
    <xf numFmtId="0" fontId="23" fillId="5" borderId="85" xfId="0" applyFont="1" applyFill="1" applyBorder="1" applyAlignment="1">
      <alignment horizontal="center" vertical="center"/>
    </xf>
    <xf numFmtId="0" fontId="23" fillId="5" borderId="87" xfId="0" applyFont="1" applyFill="1" applyBorder="1" applyAlignment="1">
      <alignment horizontal="center" vertical="center"/>
    </xf>
    <xf numFmtId="0" fontId="23" fillId="5" borderId="89" xfId="0" applyFont="1" applyFill="1" applyBorder="1" applyAlignment="1">
      <alignment horizontal="center" vertical="center"/>
    </xf>
    <xf numFmtId="0" fontId="23" fillId="5" borderId="91" xfId="0" applyFont="1" applyFill="1" applyBorder="1" applyAlignment="1">
      <alignment horizontal="center" vertical="center"/>
    </xf>
    <xf numFmtId="0" fontId="23" fillId="0" borderId="89" xfId="0" applyFont="1" applyBorder="1" applyAlignment="1">
      <alignment horizontal="center" vertical="center"/>
    </xf>
    <xf numFmtId="0" fontId="77" fillId="13" borderId="76" xfId="0" applyFont="1" applyFill="1" applyBorder="1" applyAlignment="1">
      <alignment vertical="center"/>
    </xf>
    <xf numFmtId="0" fontId="23" fillId="31" borderId="77" xfId="0" applyFont="1" applyFill="1" applyBorder="1" applyAlignment="1">
      <alignment horizontal="center" vertical="center"/>
    </xf>
    <xf numFmtId="0" fontId="34" fillId="16" borderId="60" xfId="0" applyFont="1" applyFill="1" applyBorder="1" applyAlignment="1">
      <alignment vertical="center"/>
    </xf>
    <xf numFmtId="0" fontId="34" fillId="16" borderId="61" xfId="0" applyFont="1" applyFill="1" applyBorder="1" applyAlignment="1">
      <alignment vertical="center" wrapText="1"/>
    </xf>
    <xf numFmtId="0" fontId="20" fillId="24" borderId="80" xfId="0" applyFont="1" applyFill="1" applyBorder="1" applyAlignment="1">
      <alignment vertical="center"/>
    </xf>
    <xf numFmtId="0" fontId="25" fillId="39" borderId="39" xfId="0" applyFont="1" applyFill="1" applyBorder="1" applyAlignment="1">
      <alignment horizontal="centerContinuous" vertical="center"/>
    </xf>
    <xf numFmtId="0" fontId="67" fillId="31" borderId="39" xfId="0" applyFont="1" applyFill="1" applyBorder="1" applyAlignment="1">
      <alignment horizontal="centerContinuous" vertical="center"/>
    </xf>
    <xf numFmtId="0" fontId="80" fillId="2" borderId="90" xfId="1" applyFont="1" applyFill="1" applyBorder="1" applyAlignment="1">
      <alignment horizontal="left" vertical="center" wrapText="1"/>
    </xf>
    <xf numFmtId="0" fontId="80" fillId="2" borderId="5" xfId="1" applyFont="1" applyFill="1" applyBorder="1" applyAlignment="1">
      <alignment horizontal="left" vertical="center" wrapText="1"/>
    </xf>
    <xf numFmtId="0" fontId="80" fillId="2" borderId="66" xfId="1" applyFont="1" applyFill="1" applyBorder="1" applyAlignment="1">
      <alignment vertical="center" wrapText="1"/>
    </xf>
    <xf numFmtId="0" fontId="80" fillId="2" borderId="66" xfId="1" applyFont="1" applyFill="1" applyBorder="1" applyAlignment="1">
      <alignment vertical="center"/>
    </xf>
    <xf numFmtId="0" fontId="80" fillId="2" borderId="68" xfId="1" applyFont="1" applyFill="1" applyBorder="1" applyAlignment="1">
      <alignment vertical="center" wrapText="1"/>
    </xf>
    <xf numFmtId="0" fontId="12" fillId="0" borderId="0" xfId="0" applyFont="1" applyAlignment="1">
      <alignment horizontal="left" vertical="center" wrapText="1"/>
    </xf>
    <xf numFmtId="0" fontId="5" fillId="0" borderId="13" xfId="0" applyFont="1" applyBorder="1" applyAlignment="1">
      <alignment horizontal="left" vertical="center" wrapText="1"/>
    </xf>
    <xf numFmtId="0" fontId="10" fillId="0" borderId="46" xfId="0" applyFont="1" applyBorder="1" applyAlignment="1">
      <alignment horizontal="left" wrapText="1"/>
    </xf>
    <xf numFmtId="0" fontId="10" fillId="0" borderId="20" xfId="0" applyFont="1" applyBorder="1" applyAlignment="1">
      <alignment horizontal="left" wrapText="1"/>
    </xf>
    <xf numFmtId="0" fontId="10" fillId="0" borderId="45" xfId="0" applyFont="1" applyBorder="1" applyAlignment="1">
      <alignment horizontal="left" wrapText="1"/>
    </xf>
    <xf numFmtId="0" fontId="83" fillId="17" borderId="75" xfId="0" applyFont="1" applyFill="1" applyBorder="1" applyAlignment="1">
      <alignment horizontal="center" vertical="center"/>
    </xf>
    <xf numFmtId="0" fontId="80" fillId="2" borderId="5" xfId="1" applyFont="1" applyFill="1" applyBorder="1" applyAlignment="1">
      <alignment vertical="center"/>
    </xf>
    <xf numFmtId="0" fontId="84" fillId="11" borderId="75" xfId="0" applyFont="1" applyFill="1" applyBorder="1" applyAlignment="1">
      <alignment horizontal="left" vertical="top" wrapText="1"/>
    </xf>
    <xf numFmtId="0" fontId="83" fillId="0" borderId="94" xfId="0" applyFont="1" applyBorder="1" applyAlignment="1">
      <alignment horizontal="center" vertical="center"/>
    </xf>
    <xf numFmtId="0" fontId="27" fillId="4" borderId="78" xfId="3" applyFont="1" applyFill="1" applyBorder="1" applyAlignment="1">
      <alignment horizontal="centerContinuous" vertical="center" wrapText="1"/>
    </xf>
    <xf numFmtId="0" fontId="19" fillId="4" borderId="79" xfId="3" applyFont="1" applyFill="1" applyBorder="1" applyAlignment="1">
      <alignment horizontal="centerContinuous" vertical="center" wrapText="1"/>
    </xf>
    <xf numFmtId="0" fontId="4" fillId="0" borderId="39" xfId="3" applyAlignment="1">
      <alignment vertical="center"/>
    </xf>
    <xf numFmtId="0" fontId="81" fillId="15" borderId="95" xfId="3" applyFont="1" applyFill="1" applyBorder="1" applyAlignment="1">
      <alignment horizontal="center" vertical="center" wrapText="1"/>
    </xf>
    <xf numFmtId="0" fontId="81" fillId="15" borderId="76" xfId="3" applyFont="1" applyFill="1" applyBorder="1" applyAlignment="1">
      <alignment horizontal="centerContinuous" vertical="center"/>
    </xf>
    <xf numFmtId="0" fontId="85" fillId="43" borderId="77" xfId="3" applyFont="1" applyFill="1" applyBorder="1" applyAlignment="1">
      <alignment horizontal="centerContinuous" vertical="center"/>
    </xf>
    <xf numFmtId="0" fontId="23" fillId="10" borderId="36" xfId="0" applyFont="1" applyFill="1" applyBorder="1" applyAlignment="1">
      <alignment horizontal="left" vertical="center" wrapText="1"/>
    </xf>
    <xf numFmtId="0" fontId="23" fillId="10" borderId="38" xfId="0" applyFont="1" applyFill="1" applyBorder="1" applyAlignment="1">
      <alignment horizontal="left" vertical="center" wrapText="1"/>
    </xf>
    <xf numFmtId="0" fontId="23" fillId="10" borderId="32" xfId="0" applyFont="1" applyFill="1" applyBorder="1" applyAlignment="1">
      <alignment horizontal="left" vertical="center" wrapText="1"/>
    </xf>
    <xf numFmtId="0" fontId="26" fillId="2" borderId="78" xfId="0" applyFont="1" applyFill="1" applyBorder="1" applyAlignment="1">
      <alignment horizontal="centerContinuous" vertical="center" wrapText="1"/>
    </xf>
    <xf numFmtId="0" fontId="34" fillId="16" borderId="97" xfId="0" applyFont="1" applyFill="1" applyBorder="1" applyAlignment="1">
      <alignment horizontal="left" vertical="center" wrapText="1"/>
    </xf>
    <xf numFmtId="0" fontId="34" fillId="16" borderId="99" xfId="0" applyFont="1" applyFill="1" applyBorder="1" applyAlignment="1">
      <alignment vertical="center" wrapText="1"/>
    </xf>
    <xf numFmtId="0" fontId="20" fillId="24" borderId="92" xfId="0" applyFont="1" applyFill="1" applyBorder="1" applyAlignment="1">
      <alignment horizontal="left" vertical="top" indent="7"/>
    </xf>
    <xf numFmtId="0" fontId="31" fillId="18" borderId="80" xfId="0" applyFont="1" applyFill="1" applyBorder="1" applyAlignment="1">
      <alignment vertical="center"/>
    </xf>
    <xf numFmtId="0" fontId="34" fillId="14" borderId="103" xfId="0" applyFont="1" applyFill="1" applyBorder="1" applyAlignment="1">
      <alignment vertical="center" wrapText="1"/>
    </xf>
    <xf numFmtId="0" fontId="34" fillId="14" borderId="104" xfId="0" applyFont="1" applyFill="1" applyBorder="1" applyAlignment="1">
      <alignment vertical="center" wrapText="1"/>
    </xf>
    <xf numFmtId="0" fontId="23" fillId="30" borderId="39" xfId="0" applyFont="1" applyFill="1" applyBorder="1" applyAlignment="1">
      <alignment vertical="center" wrapText="1"/>
    </xf>
    <xf numFmtId="0" fontId="25" fillId="2" borderId="110" xfId="0" applyFont="1" applyFill="1" applyBorder="1" applyAlignment="1">
      <alignment horizontal="centerContinuous" vertical="center"/>
    </xf>
    <xf numFmtId="0" fontId="18" fillId="28" borderId="111" xfId="0" applyFont="1" applyFill="1" applyBorder="1" applyAlignment="1">
      <alignment horizontal="centerContinuous" vertical="center"/>
    </xf>
    <xf numFmtId="0" fontId="18" fillId="0" borderId="39" xfId="0" applyFont="1" applyBorder="1" applyAlignment="1">
      <alignment horizontal="centerContinuous" vertical="center"/>
    </xf>
    <xf numFmtId="0" fontId="18" fillId="0" borderId="39" xfId="0" applyFont="1" applyBorder="1" applyAlignment="1">
      <alignment horizontal="centerContinuous" vertical="center" wrapText="1"/>
    </xf>
    <xf numFmtId="0" fontId="18" fillId="29" borderId="54" xfId="0" applyFont="1" applyFill="1" applyBorder="1" applyAlignment="1">
      <alignment horizontal="centerContinuous" vertical="center" wrapText="1"/>
    </xf>
    <xf numFmtId="0" fontId="18" fillId="8" borderId="55" xfId="0" applyFont="1" applyFill="1" applyBorder="1" applyAlignment="1">
      <alignment horizontal="centerContinuous" vertical="center" wrapText="1"/>
    </xf>
    <xf numFmtId="0" fontId="35" fillId="21" borderId="22" xfId="0" applyFont="1" applyFill="1" applyBorder="1" applyAlignment="1" applyProtection="1">
      <alignment horizontal="left" vertical="center" wrapText="1"/>
      <protection locked="0"/>
    </xf>
    <xf numFmtId="0" fontId="35" fillId="21" borderId="26" xfId="0" applyFont="1" applyFill="1" applyBorder="1" applyAlignment="1" applyProtection="1">
      <alignment horizontal="left" vertical="center" wrapText="1"/>
      <protection locked="0"/>
    </xf>
    <xf numFmtId="0" fontId="23" fillId="22" borderId="22" xfId="0" applyFont="1" applyFill="1" applyBorder="1" applyAlignment="1" applyProtection="1">
      <alignment horizontal="left" vertical="center" wrapText="1"/>
      <protection locked="0"/>
    </xf>
    <xf numFmtId="0" fontId="23" fillId="22" borderId="30" xfId="0" applyFont="1" applyFill="1" applyBorder="1" applyAlignment="1" applyProtection="1">
      <alignment horizontal="left" vertical="center" wrapText="1"/>
      <protection locked="0"/>
    </xf>
    <xf numFmtId="0" fontId="23" fillId="22" borderId="32" xfId="0" applyFont="1" applyFill="1" applyBorder="1" applyAlignment="1" applyProtection="1">
      <alignment horizontal="left" vertical="center" wrapText="1"/>
      <protection locked="0"/>
    </xf>
    <xf numFmtId="0" fontId="23" fillId="22" borderId="36" xfId="0" applyFont="1" applyFill="1" applyBorder="1" applyAlignment="1" applyProtection="1">
      <alignment horizontal="left" vertical="center" wrapText="1"/>
      <protection locked="0"/>
    </xf>
    <xf numFmtId="0" fontId="23" fillId="22" borderId="38" xfId="0" applyFont="1" applyFill="1" applyBorder="1" applyAlignment="1" applyProtection="1">
      <alignment horizontal="left" vertical="center" wrapText="1"/>
      <protection locked="0"/>
    </xf>
    <xf numFmtId="0" fontId="23" fillId="23" borderId="51" xfId="0" applyFont="1" applyFill="1" applyBorder="1" applyAlignment="1" applyProtection="1">
      <alignment vertical="center" wrapText="1"/>
      <protection locked="0"/>
    </xf>
    <xf numFmtId="0" fontId="23" fillId="23" borderId="105" xfId="0" applyFont="1" applyFill="1" applyBorder="1" applyAlignment="1" applyProtection="1">
      <alignment vertical="center" wrapText="1"/>
      <protection locked="0"/>
    </xf>
    <xf numFmtId="0" fontId="23" fillId="23" borderId="62" xfId="0" applyFont="1" applyFill="1" applyBorder="1" applyAlignment="1" applyProtection="1">
      <alignment vertical="center" wrapText="1"/>
      <protection locked="0"/>
    </xf>
    <xf numFmtId="0" fontId="23" fillId="23" borderId="47" xfId="0" applyFont="1" applyFill="1" applyBorder="1" applyAlignment="1" applyProtection="1">
      <alignment vertical="center" wrapText="1"/>
      <protection locked="0"/>
    </xf>
    <xf numFmtId="0" fontId="23" fillId="23" borderId="72" xfId="0" applyFont="1" applyFill="1" applyBorder="1" applyAlignment="1" applyProtection="1">
      <alignment vertical="center" wrapText="1"/>
      <protection locked="0"/>
    </xf>
    <xf numFmtId="0" fontId="73" fillId="23" borderId="77" xfId="0" applyFont="1" applyFill="1" applyBorder="1" applyAlignment="1" applyProtection="1">
      <alignment vertical="center"/>
      <protection locked="0"/>
    </xf>
    <xf numFmtId="0" fontId="7" fillId="0" borderId="0" xfId="0" applyFont="1" applyAlignment="1">
      <alignment vertical="center"/>
    </xf>
    <xf numFmtId="0" fontId="7" fillId="31" borderId="39" xfId="0" applyFont="1" applyFill="1" applyBorder="1" applyAlignment="1">
      <alignment vertical="center"/>
    </xf>
    <xf numFmtId="0" fontId="7" fillId="30" borderId="39" xfId="0" applyFont="1" applyFill="1" applyBorder="1" applyAlignment="1">
      <alignment vertical="center"/>
    </xf>
    <xf numFmtId="0" fontId="7" fillId="7" borderId="0" xfId="0" applyFont="1" applyFill="1" applyAlignment="1">
      <alignment vertical="center"/>
    </xf>
    <xf numFmtId="0" fontId="7" fillId="36" borderId="39" xfId="0" applyFont="1" applyFill="1" applyBorder="1" applyAlignment="1">
      <alignment vertical="center"/>
    </xf>
    <xf numFmtId="0" fontId="67" fillId="20" borderId="34" xfId="0" applyFont="1" applyFill="1" applyBorder="1" applyAlignment="1">
      <alignment horizontal="centerContinuous" vertical="center"/>
    </xf>
    <xf numFmtId="0" fontId="7" fillId="0" borderId="0" xfId="0" applyFont="1"/>
    <xf numFmtId="0" fontId="6" fillId="9" borderId="20" xfId="0" applyFont="1" applyFill="1" applyBorder="1" applyAlignment="1">
      <alignment horizontal="center" vertical="center"/>
    </xf>
    <xf numFmtId="44" fontId="7" fillId="5" borderId="20" xfId="0" applyNumberFormat="1" applyFont="1" applyFill="1" applyBorder="1" applyAlignment="1">
      <alignment vertical="center"/>
    </xf>
    <xf numFmtId="44" fontId="7" fillId="0" borderId="0" xfId="0" applyNumberFormat="1" applyFont="1" applyAlignment="1">
      <alignment vertical="center"/>
    </xf>
    <xf numFmtId="0" fontId="27" fillId="12" borderId="33" xfId="0" applyFont="1" applyFill="1" applyBorder="1" applyAlignment="1">
      <alignment horizontal="centerContinuous" vertical="center" wrapText="1"/>
    </xf>
    <xf numFmtId="0" fontId="18" fillId="28" borderId="33" xfId="0" applyFont="1" applyFill="1" applyBorder="1" applyAlignment="1">
      <alignment horizontal="centerContinuous" vertical="center"/>
    </xf>
    <xf numFmtId="0" fontId="7" fillId="0" borderId="39" xfId="0" applyFont="1" applyBorder="1" applyAlignment="1">
      <alignment vertical="center"/>
    </xf>
    <xf numFmtId="0" fontId="7" fillId="0" borderId="60" xfId="0" applyFont="1" applyBorder="1" applyAlignment="1">
      <alignment vertical="center"/>
    </xf>
    <xf numFmtId="0" fontId="7" fillId="30" borderId="39" xfId="0" applyFont="1" applyFill="1" applyBorder="1" applyAlignment="1">
      <alignment horizontal="centerContinuous" vertical="center"/>
    </xf>
    <xf numFmtId="0" fontId="7" fillId="0" borderId="0" xfId="0" applyFont="1" applyAlignment="1">
      <alignment horizontal="centerContinuous" vertical="center" wrapText="1"/>
    </xf>
    <xf numFmtId="0" fontId="7" fillId="13" borderId="49" xfId="0" applyFont="1" applyFill="1" applyBorder="1" applyAlignment="1">
      <alignment vertical="center"/>
    </xf>
    <xf numFmtId="0" fontId="7" fillId="17" borderId="49" xfId="0" applyFont="1" applyFill="1" applyBorder="1" applyAlignment="1">
      <alignment vertical="center"/>
    </xf>
    <xf numFmtId="0" fontId="7" fillId="14" borderId="60" xfId="0" applyFont="1" applyFill="1" applyBorder="1" applyAlignment="1">
      <alignment vertical="center"/>
    </xf>
    <xf numFmtId="0" fontId="7" fillId="17" borderId="60" xfId="0" applyFont="1" applyFill="1" applyBorder="1" applyAlignment="1">
      <alignment vertical="center"/>
    </xf>
    <xf numFmtId="0" fontId="7" fillId="14" borderId="56" xfId="0" applyFont="1" applyFill="1" applyBorder="1" applyAlignment="1">
      <alignment vertical="center"/>
    </xf>
    <xf numFmtId="0" fontId="7" fillId="14" borderId="49" xfId="0" applyFont="1" applyFill="1" applyBorder="1" applyAlignment="1">
      <alignment vertical="center"/>
    </xf>
    <xf numFmtId="0" fontId="30" fillId="2" borderId="33" xfId="0" applyFont="1" applyFill="1" applyBorder="1" applyAlignment="1">
      <alignment horizontal="left" vertical="center" wrapText="1"/>
    </xf>
    <xf numFmtId="0" fontId="5" fillId="0" borderId="34" xfId="0" applyFont="1" applyBorder="1" applyAlignment="1">
      <alignment vertical="center"/>
    </xf>
    <xf numFmtId="0" fontId="7" fillId="0" borderId="8" xfId="0" applyFont="1" applyBorder="1" applyAlignment="1">
      <alignment horizontal="left" vertical="center"/>
    </xf>
    <xf numFmtId="0" fontId="7" fillId="0" borderId="10" xfId="0" applyFont="1" applyBorder="1" applyAlignment="1">
      <alignment horizontal="left" vertical="center"/>
    </xf>
    <xf numFmtId="0" fontId="20" fillId="24" borderId="60" xfId="0" applyFont="1" applyFill="1" applyBorder="1"/>
    <xf numFmtId="0" fontId="89" fillId="18" borderId="50" xfId="0" applyFont="1" applyFill="1" applyBorder="1" applyAlignment="1">
      <alignment vertical="center"/>
    </xf>
    <xf numFmtId="0" fontId="89" fillId="11" borderId="49" xfId="0" applyFont="1" applyFill="1" applyBorder="1" applyAlignment="1">
      <alignment vertical="center"/>
    </xf>
    <xf numFmtId="0" fontId="23" fillId="23" borderId="109" xfId="0" applyFont="1" applyFill="1" applyBorder="1" applyAlignment="1" applyProtection="1">
      <alignment horizontal="left" vertical="center" wrapText="1" indent="1"/>
      <protection locked="0"/>
    </xf>
    <xf numFmtId="0" fontId="23" fillId="23" borderId="69" xfId="0" applyFont="1" applyFill="1" applyBorder="1" applyAlignment="1" applyProtection="1">
      <alignment horizontal="left" vertical="center" wrapText="1" indent="1"/>
      <protection locked="0"/>
    </xf>
    <xf numFmtId="0" fontId="23" fillId="23" borderId="108" xfId="0" applyFont="1" applyFill="1" applyBorder="1" applyAlignment="1" applyProtection="1">
      <alignment horizontal="left" vertical="top" wrapText="1" indent="1"/>
      <protection locked="0"/>
    </xf>
    <xf numFmtId="0" fontId="23" fillId="23" borderId="68" xfId="0" applyFont="1" applyFill="1" applyBorder="1" applyAlignment="1" applyProtection="1">
      <alignment horizontal="left" vertical="top" wrapText="1" indent="1"/>
      <protection locked="0"/>
    </xf>
    <xf numFmtId="0" fontId="23" fillId="3" borderId="79" xfId="3" applyFont="1" applyFill="1" applyBorder="1" applyAlignment="1">
      <alignment horizontal="center" vertical="center"/>
    </xf>
    <xf numFmtId="0" fontId="72" fillId="33" borderId="64" xfId="3" applyFont="1" applyFill="1" applyBorder="1" applyAlignment="1">
      <alignment horizontal="left" vertical="top" wrapText="1"/>
    </xf>
    <xf numFmtId="0" fontId="72" fillId="33" borderId="64" xfId="3" applyFont="1" applyFill="1" applyBorder="1" applyAlignment="1">
      <alignment horizontal="left" vertical="top"/>
    </xf>
    <xf numFmtId="0" fontId="7" fillId="11" borderId="49" xfId="0" applyFont="1" applyFill="1" applyBorder="1" applyAlignment="1">
      <alignment vertical="center"/>
    </xf>
    <xf numFmtId="0" fontId="7" fillId="13" borderId="57" xfId="0" applyFont="1" applyFill="1" applyBorder="1" applyAlignment="1">
      <alignment vertical="center"/>
    </xf>
    <xf numFmtId="0" fontId="59" fillId="17" borderId="60" xfId="0" applyFont="1" applyFill="1" applyBorder="1" applyAlignment="1">
      <alignment horizontal="left" vertical="center" indent="1"/>
    </xf>
    <xf numFmtId="0" fontId="20" fillId="24" borderId="60" xfId="0" applyFont="1" applyFill="1" applyBorder="1" applyAlignment="1">
      <alignment horizontal="left" vertical="center" indent="3"/>
    </xf>
    <xf numFmtId="0" fontId="20" fillId="24" borderId="63" xfId="0" applyFont="1" applyFill="1" applyBorder="1" applyAlignment="1">
      <alignment horizontal="left" vertical="top" indent="3"/>
    </xf>
    <xf numFmtId="0" fontId="31" fillId="0" borderId="39" xfId="0" applyFont="1" applyBorder="1" applyAlignment="1">
      <alignment horizontal="centerContinuous" vertical="center"/>
    </xf>
    <xf numFmtId="0" fontId="21" fillId="0" borderId="39" xfId="0" applyFont="1" applyBorder="1" applyAlignment="1">
      <alignment horizontal="centerContinuous" vertical="center"/>
    </xf>
    <xf numFmtId="0" fontId="80" fillId="2" borderId="66" xfId="1" applyFont="1" applyFill="1" applyBorder="1" applyAlignment="1">
      <alignment horizontal="left" vertical="center" wrapText="1"/>
    </xf>
    <xf numFmtId="0" fontId="23" fillId="5" borderId="67" xfId="0" applyFont="1" applyFill="1" applyBorder="1" applyAlignment="1">
      <alignment horizontal="center" vertical="center"/>
    </xf>
    <xf numFmtId="0" fontId="80" fillId="2" borderId="68" xfId="1" applyFont="1" applyFill="1" applyBorder="1" applyAlignment="1">
      <alignment horizontal="left" vertical="center" wrapText="1"/>
    </xf>
    <xf numFmtId="0" fontId="23" fillId="5" borderId="69" xfId="0" applyFont="1" applyFill="1" applyBorder="1" applyAlignment="1">
      <alignment horizontal="center" vertical="center"/>
    </xf>
    <xf numFmtId="0" fontId="34" fillId="9" borderId="68" xfId="0" applyFont="1" applyFill="1" applyBorder="1" applyAlignment="1">
      <alignment horizontal="center" vertical="center" wrapText="1"/>
    </xf>
    <xf numFmtId="0" fontId="7" fillId="0" borderId="0" xfId="0" applyFont="1" applyAlignment="1">
      <alignment horizontal="right" vertical="center"/>
    </xf>
    <xf numFmtId="0" fontId="10" fillId="0" borderId="11" xfId="0" applyFont="1" applyBorder="1" applyAlignment="1">
      <alignment horizontal="left" vertical="top"/>
    </xf>
    <xf numFmtId="0" fontId="10" fillId="0" borderId="41" xfId="0" applyFont="1" applyBorder="1" applyAlignment="1">
      <alignment horizontal="left" vertical="top"/>
    </xf>
    <xf numFmtId="0" fontId="10" fillId="0" borderId="41" xfId="0" applyFont="1" applyBorder="1" applyAlignment="1">
      <alignment horizontal="left" wrapText="1"/>
    </xf>
    <xf numFmtId="0" fontId="7" fillId="0" borderId="12" xfId="0" applyFont="1" applyBorder="1" applyAlignment="1">
      <alignment horizontal="left" vertical="center"/>
    </xf>
    <xf numFmtId="0" fontId="7" fillId="0" borderId="115" xfId="0" applyFont="1" applyBorder="1" applyAlignment="1">
      <alignment horizontal="left" vertical="center"/>
    </xf>
    <xf numFmtId="0" fontId="6" fillId="0" borderId="11" xfId="0" applyFont="1" applyBorder="1" applyAlignment="1">
      <alignment horizontal="left" wrapText="1"/>
    </xf>
    <xf numFmtId="0" fontId="6" fillId="0" borderId="41" xfId="0" applyFont="1" applyBorder="1" applyAlignment="1">
      <alignment horizontal="left" wrapText="1"/>
    </xf>
    <xf numFmtId="0" fontId="7" fillId="0" borderId="41" xfId="0" applyFont="1" applyBorder="1" applyAlignment="1">
      <alignment horizontal="left" vertical="center"/>
    </xf>
    <xf numFmtId="165" fontId="69" fillId="14" borderId="46" xfId="3" applyNumberFormat="1" applyFont="1" applyFill="1" applyBorder="1" applyAlignment="1">
      <alignment horizontal="center" wrapText="1" readingOrder="1"/>
    </xf>
    <xf numFmtId="165" fontId="69" fillId="14" borderId="40" xfId="3" applyNumberFormat="1" applyFont="1" applyFill="1" applyBorder="1" applyAlignment="1">
      <alignment horizontal="center" wrapText="1" readingOrder="1"/>
    </xf>
    <xf numFmtId="165" fontId="69" fillId="14" borderId="20" xfId="3" applyNumberFormat="1" applyFont="1" applyFill="1" applyBorder="1" applyAlignment="1">
      <alignment horizontal="center" wrapText="1"/>
    </xf>
    <xf numFmtId="0" fontId="70" fillId="0" borderId="39" xfId="3" applyFont="1" applyAlignment="1">
      <alignment horizontal="centerContinuous" readingOrder="1"/>
    </xf>
    <xf numFmtId="0" fontId="63" fillId="0" borderId="39" xfId="3" applyFont="1" applyAlignment="1">
      <alignment horizontal="centerContinuous"/>
    </xf>
    <xf numFmtId="0" fontId="69" fillId="0" borderId="39" xfId="3" applyFont="1" applyAlignment="1">
      <alignment horizontal="centerContinuous"/>
    </xf>
    <xf numFmtId="0" fontId="83" fillId="17" borderId="46" xfId="3" applyFont="1" applyFill="1" applyBorder="1" applyAlignment="1">
      <alignment horizontal="center" wrapText="1" readingOrder="1"/>
    </xf>
    <xf numFmtId="0" fontId="83" fillId="17" borderId="40" xfId="3" applyFont="1" applyFill="1" applyBorder="1" applyAlignment="1">
      <alignment horizontal="center" wrapText="1" readingOrder="1"/>
    </xf>
    <xf numFmtId="0" fontId="90" fillId="11" borderId="42" xfId="3" applyFont="1" applyFill="1" applyBorder="1" applyAlignment="1">
      <alignment horizontal="centerContinuous"/>
    </xf>
    <xf numFmtId="0" fontId="69" fillId="23" borderId="52" xfId="3" applyFont="1" applyFill="1" applyBorder="1" applyAlignment="1">
      <alignment horizontal="center" vertical="center" wrapText="1" readingOrder="1"/>
    </xf>
    <xf numFmtId="166" fontId="63" fillId="14" borderId="64" xfId="3" applyNumberFormat="1" applyFont="1" applyFill="1" applyBorder="1" applyAlignment="1">
      <alignment horizontal="center"/>
    </xf>
    <xf numFmtId="0" fontId="80" fillId="2" borderId="84" xfId="1" applyFont="1" applyFill="1" applyBorder="1" applyAlignment="1">
      <alignment horizontal="left" vertical="center" wrapText="1"/>
    </xf>
    <xf numFmtId="0" fontId="80" fillId="2" borderId="86" xfId="1" applyFont="1" applyFill="1" applyBorder="1" applyAlignment="1">
      <alignment horizontal="left" vertical="center"/>
    </xf>
    <xf numFmtId="0" fontId="80" fillId="2" borderId="88" xfId="1" applyFont="1" applyFill="1" applyBorder="1" applyAlignment="1">
      <alignment horizontal="left" vertical="center"/>
    </xf>
    <xf numFmtId="0" fontId="80" fillId="11" borderId="88" xfId="1" applyFont="1" applyFill="1" applyBorder="1" applyAlignment="1">
      <alignment horizontal="left" vertical="center" wrapText="1"/>
    </xf>
    <xf numFmtId="0" fontId="84" fillId="11" borderId="65" xfId="0" applyFont="1" applyFill="1" applyBorder="1" applyAlignment="1">
      <alignment horizontal="center" vertical="top" wrapText="1"/>
    </xf>
    <xf numFmtId="0" fontId="84" fillId="11" borderId="55" xfId="0" applyFont="1" applyFill="1" applyBorder="1" applyAlignment="1">
      <alignment horizontal="center" vertical="top"/>
    </xf>
    <xf numFmtId="0" fontId="84" fillId="11" borderId="56" xfId="0" applyFont="1" applyFill="1" applyBorder="1" applyAlignment="1">
      <alignment horizontal="center" vertical="top" wrapText="1"/>
    </xf>
    <xf numFmtId="0" fontId="9" fillId="11" borderId="55" xfId="0" applyFont="1" applyFill="1" applyBorder="1" applyAlignment="1">
      <alignment vertical="center"/>
    </xf>
    <xf numFmtId="0" fontId="51" fillId="11" borderId="55" xfId="0" applyFont="1" applyFill="1" applyBorder="1" applyAlignment="1">
      <alignment vertical="top"/>
    </xf>
    <xf numFmtId="0" fontId="51" fillId="11" borderId="55" xfId="0" applyFont="1" applyFill="1" applyBorder="1" applyAlignment="1">
      <alignment vertical="center"/>
    </xf>
    <xf numFmtId="0" fontId="20" fillId="22" borderId="74" xfId="0" applyFont="1" applyFill="1" applyBorder="1" applyAlignment="1">
      <alignment horizontal="center" vertical="center"/>
    </xf>
    <xf numFmtId="0" fontId="47" fillId="11" borderId="79" xfId="0" applyFont="1" applyFill="1" applyBorder="1" applyAlignment="1">
      <alignment horizontal="centerContinuous" vertical="center" wrapText="1"/>
    </xf>
    <xf numFmtId="0" fontId="28" fillId="14" borderId="78" xfId="0" applyFont="1" applyFill="1" applyBorder="1" applyAlignment="1">
      <alignment vertical="top" wrapText="1"/>
    </xf>
    <xf numFmtId="0" fontId="28" fillId="14" borderId="79" xfId="0" applyFont="1" applyFill="1" applyBorder="1" applyAlignment="1">
      <alignment vertical="top" wrapText="1"/>
    </xf>
    <xf numFmtId="0" fontId="20" fillId="14" borderId="80" xfId="0" applyFont="1" applyFill="1" applyBorder="1" applyAlignment="1">
      <alignment vertical="top"/>
    </xf>
    <xf numFmtId="0" fontId="20" fillId="14" borderId="81" xfId="0" applyFont="1" applyFill="1" applyBorder="1" applyAlignment="1">
      <alignment vertical="top" wrapText="1"/>
    </xf>
    <xf numFmtId="0" fontId="28" fillId="14" borderId="80" xfId="0" applyFont="1" applyFill="1" applyBorder="1" applyAlignment="1">
      <alignment vertical="top"/>
    </xf>
    <xf numFmtId="0" fontId="28" fillId="14" borderId="81" xfId="0" applyFont="1" applyFill="1" applyBorder="1" applyAlignment="1">
      <alignment vertical="top" wrapText="1"/>
    </xf>
    <xf numFmtId="0" fontId="28" fillId="14" borderId="80" xfId="0" applyFont="1" applyFill="1" applyBorder="1" applyAlignment="1">
      <alignment vertical="top" wrapText="1"/>
    </xf>
    <xf numFmtId="0" fontId="28" fillId="21" borderId="76" xfId="0" applyFont="1" applyFill="1" applyBorder="1" applyAlignment="1">
      <alignment horizontal="left" vertical="top"/>
    </xf>
    <xf numFmtId="0" fontId="24" fillId="23" borderId="77" xfId="0" applyFont="1" applyFill="1" applyBorder="1" applyAlignment="1">
      <alignment vertical="center"/>
    </xf>
    <xf numFmtId="0" fontId="58" fillId="16" borderId="80" xfId="0" applyFont="1" applyFill="1" applyBorder="1" applyAlignment="1">
      <alignment vertical="center"/>
    </xf>
    <xf numFmtId="0" fontId="47" fillId="17" borderId="81" xfId="0" applyFont="1" applyFill="1" applyBorder="1" applyAlignment="1">
      <alignment horizontal="centerContinuous" vertical="center" wrapText="1"/>
    </xf>
    <xf numFmtId="0" fontId="47" fillId="14" borderId="61" xfId="0" applyFont="1" applyFill="1" applyBorder="1" applyAlignment="1">
      <alignment horizontal="centerContinuous" vertical="center" wrapText="1"/>
    </xf>
    <xf numFmtId="0" fontId="20" fillId="24" borderId="63" xfId="0" applyFont="1" applyFill="1" applyBorder="1" applyAlignment="1">
      <alignment vertical="center"/>
    </xf>
    <xf numFmtId="0" fontId="47" fillId="14" borderId="53" xfId="0" applyFont="1" applyFill="1" applyBorder="1" applyAlignment="1">
      <alignment horizontal="centerContinuous" vertical="center" wrapText="1"/>
    </xf>
    <xf numFmtId="0" fontId="58" fillId="16" borderId="49" xfId="0" applyFont="1" applyFill="1" applyBorder="1" applyAlignment="1">
      <alignment horizontal="left" vertical="center" wrapText="1"/>
    </xf>
    <xf numFmtId="0" fontId="47" fillId="17" borderId="52" xfId="0" applyFont="1" applyFill="1" applyBorder="1" applyAlignment="1">
      <alignment horizontal="centerContinuous" vertical="center" wrapText="1"/>
    </xf>
    <xf numFmtId="0" fontId="95" fillId="0" borderId="117" xfId="0" applyFont="1" applyBorder="1" applyAlignment="1">
      <alignment horizontal="center" vertical="center" wrapText="1"/>
    </xf>
    <xf numFmtId="0" fontId="95" fillId="0" borderId="118" xfId="0" applyFont="1" applyBorder="1" applyAlignment="1">
      <alignment horizontal="center" vertical="center" wrapText="1"/>
    </xf>
    <xf numFmtId="0" fontId="32" fillId="0" borderId="118" xfId="0" applyFont="1" applyBorder="1" applyAlignment="1">
      <alignment horizontal="center" vertical="center" wrapText="1"/>
    </xf>
    <xf numFmtId="0" fontId="95" fillId="0" borderId="119" xfId="0" applyFont="1" applyBorder="1" applyAlignment="1">
      <alignment horizontal="center" vertical="center" wrapText="1"/>
    </xf>
    <xf numFmtId="0" fontId="27" fillId="12" borderId="100" xfId="3" applyFont="1" applyFill="1" applyBorder="1" applyAlignment="1">
      <alignment horizontal="centerContinuous" vertical="center" wrapText="1"/>
    </xf>
    <xf numFmtId="0" fontId="27" fillId="12" borderId="52" xfId="3" applyFont="1" applyFill="1" applyBorder="1" applyAlignment="1">
      <alignment horizontal="centerContinuous" vertical="center" wrapText="1"/>
    </xf>
    <xf numFmtId="0" fontId="63" fillId="0" borderId="39" xfId="3" applyFont="1" applyAlignment="1">
      <alignment wrapText="1" readingOrder="1"/>
    </xf>
    <xf numFmtId="0" fontId="69" fillId="14" borderId="47" xfId="3" applyFont="1" applyFill="1" applyBorder="1" applyAlignment="1">
      <alignment horizontal="centerContinuous" wrapText="1" readingOrder="1"/>
    </xf>
    <xf numFmtId="0" fontId="69" fillId="23" borderId="47" xfId="3" applyFont="1" applyFill="1" applyBorder="1" applyAlignment="1">
      <alignment horizontal="centerContinuous" wrapText="1" readingOrder="1"/>
    </xf>
    <xf numFmtId="0" fontId="70" fillId="11" borderId="47" xfId="3" applyFont="1" applyFill="1" applyBorder="1" applyAlignment="1">
      <alignment horizontal="centerContinuous" wrapText="1" readingOrder="1"/>
    </xf>
    <xf numFmtId="0" fontId="63" fillId="11" borderId="52" xfId="3" applyFont="1" applyFill="1" applyBorder="1" applyAlignment="1">
      <alignment horizontal="centerContinuous"/>
    </xf>
    <xf numFmtId="0" fontId="69" fillId="23" borderId="52" xfId="3" applyFont="1" applyFill="1" applyBorder="1" applyAlignment="1">
      <alignment horizontal="centerContinuous" wrapText="1" readingOrder="1"/>
    </xf>
    <xf numFmtId="0" fontId="69" fillId="34" borderId="47" xfId="3" applyFont="1" applyFill="1" applyBorder="1" applyAlignment="1">
      <alignment horizontal="centerContinuous" wrapText="1" readingOrder="1"/>
    </xf>
    <xf numFmtId="0" fontId="69" fillId="34" borderId="52" xfId="3" applyFont="1" applyFill="1" applyBorder="1" applyAlignment="1">
      <alignment horizontal="centerContinuous" readingOrder="1"/>
    </xf>
    <xf numFmtId="0" fontId="69" fillId="27" borderId="47" xfId="3" applyFont="1" applyFill="1" applyBorder="1" applyAlignment="1">
      <alignment horizontal="centerContinuous" wrapText="1" readingOrder="1"/>
    </xf>
    <xf numFmtId="0" fontId="63" fillId="27" borderId="52" xfId="3" applyFont="1" applyFill="1" applyBorder="1" applyAlignment="1">
      <alignment horizontal="centerContinuous"/>
    </xf>
    <xf numFmtId="0" fontId="74" fillId="11" borderId="47" xfId="3" applyFont="1" applyFill="1" applyBorder="1" applyAlignment="1">
      <alignment horizontal="center" vertical="center" wrapText="1" readingOrder="1"/>
    </xf>
    <xf numFmtId="0" fontId="27" fillId="26" borderId="53" xfId="3" applyFont="1" applyFill="1" applyBorder="1" applyAlignment="1">
      <alignment horizontal="centerContinuous" vertical="center" wrapText="1"/>
    </xf>
    <xf numFmtId="0" fontId="34" fillId="9" borderId="113" xfId="0" applyFont="1" applyFill="1" applyBorder="1" applyAlignment="1">
      <alignment horizontal="center" vertical="center" wrapText="1"/>
    </xf>
    <xf numFmtId="0" fontId="35" fillId="22" borderId="112" xfId="0" applyFont="1" applyFill="1" applyBorder="1" applyAlignment="1">
      <alignment horizontal="center" vertical="center"/>
    </xf>
    <xf numFmtId="0" fontId="34" fillId="9" borderId="64" xfId="0" applyFont="1" applyFill="1" applyBorder="1" applyAlignment="1">
      <alignment horizontal="center" vertical="center" wrapText="1"/>
    </xf>
    <xf numFmtId="0" fontId="34" fillId="9" borderId="106" xfId="0" applyFont="1" applyFill="1" applyBorder="1" applyAlignment="1">
      <alignment horizontal="center" vertical="center"/>
    </xf>
    <xf numFmtId="0" fontId="34" fillId="9" borderId="66" xfId="0" applyFont="1" applyFill="1" applyBorder="1" applyAlignment="1">
      <alignment horizontal="center" vertical="center" wrapText="1"/>
    </xf>
    <xf numFmtId="0" fontId="23" fillId="3" borderId="64" xfId="0" applyFont="1" applyFill="1" applyBorder="1" applyAlignment="1" applyProtection="1">
      <alignment horizontal="center" vertical="center"/>
      <protection locked="0"/>
    </xf>
    <xf numFmtId="0" fontId="34" fillId="9" borderId="126" xfId="0" applyFont="1" applyFill="1" applyBorder="1" applyAlignment="1">
      <alignment horizontal="center" vertical="center"/>
    </xf>
    <xf numFmtId="0" fontId="35" fillId="22" borderId="126" xfId="0" applyFont="1" applyFill="1" applyBorder="1" applyAlignment="1">
      <alignment horizontal="center" vertical="center"/>
    </xf>
    <xf numFmtId="164" fontId="35" fillId="45" borderId="107" xfId="0" applyNumberFormat="1" applyFont="1" applyFill="1" applyBorder="1" applyAlignment="1">
      <alignment horizontal="center" vertical="center"/>
    </xf>
    <xf numFmtId="164" fontId="23" fillId="45" borderId="67" xfId="0" applyNumberFormat="1" applyFont="1" applyFill="1" applyBorder="1" applyAlignment="1">
      <alignment horizontal="center" vertical="center"/>
    </xf>
    <xf numFmtId="164" fontId="23" fillId="45" borderId="69" xfId="0" applyNumberFormat="1" applyFont="1" applyFill="1" applyBorder="1" applyAlignment="1">
      <alignment horizontal="center" vertical="center"/>
    </xf>
    <xf numFmtId="0" fontId="34" fillId="16" borderId="113" xfId="0" applyFont="1" applyFill="1" applyBorder="1" applyAlignment="1">
      <alignment horizontal="left" vertical="top" wrapText="1" indent="1"/>
    </xf>
    <xf numFmtId="0" fontId="34" fillId="17" borderId="112" xfId="0" applyFont="1" applyFill="1" applyBorder="1" applyAlignment="1">
      <alignment horizontal="left" vertical="center" wrapText="1" indent="1"/>
    </xf>
    <xf numFmtId="0" fontId="34" fillId="16" borderId="106" xfId="0" applyFont="1" applyFill="1" applyBorder="1" applyAlignment="1">
      <alignment horizontal="left" vertical="top" wrapText="1" indent="1"/>
    </xf>
    <xf numFmtId="0" fontId="34" fillId="17" borderId="107" xfId="0" applyFont="1" applyFill="1" applyBorder="1" applyAlignment="1">
      <alignment horizontal="left" vertical="center" wrapText="1" indent="1"/>
    </xf>
    <xf numFmtId="0" fontId="17" fillId="0" borderId="0" xfId="0" applyFont="1" applyAlignment="1">
      <alignment vertical="center" wrapText="1"/>
    </xf>
    <xf numFmtId="0" fontId="56" fillId="13" borderId="13" xfId="0" applyFont="1" applyFill="1" applyBorder="1" applyAlignment="1">
      <alignment horizontal="centerContinuous" vertical="center" wrapText="1"/>
    </xf>
    <xf numFmtId="0" fontId="56" fillId="13" borderId="34" xfId="0" applyFont="1" applyFill="1" applyBorder="1" applyAlignment="1">
      <alignment horizontal="centerContinuous" vertical="center" wrapText="1"/>
    </xf>
    <xf numFmtId="0" fontId="7" fillId="0" borderId="0" xfId="0" applyFont="1" applyAlignment="1">
      <alignment vertical="center" wrapText="1"/>
    </xf>
    <xf numFmtId="0" fontId="47" fillId="11" borderId="96" xfId="0" applyFont="1" applyFill="1" applyBorder="1" applyAlignment="1">
      <alignment horizontal="centerContinuous" vertical="center" wrapText="1"/>
    </xf>
    <xf numFmtId="0" fontId="54" fillId="17" borderId="58" xfId="0" applyFont="1" applyFill="1" applyBorder="1" applyAlignment="1">
      <alignment horizontal="centerContinuous" vertical="center" wrapText="1"/>
    </xf>
    <xf numFmtId="0" fontId="54" fillId="17" borderId="98" xfId="0" applyFont="1" applyFill="1" applyBorder="1" applyAlignment="1">
      <alignment horizontal="centerContinuous" vertical="center" wrapText="1"/>
    </xf>
    <xf numFmtId="0" fontId="24" fillId="14" borderId="39" xfId="0" applyFont="1" applyFill="1" applyBorder="1" applyAlignment="1">
      <alignment vertical="center"/>
    </xf>
    <xf numFmtId="0" fontId="24" fillId="14" borderId="81" xfId="0" applyFont="1" applyFill="1" applyBorder="1" applyAlignment="1">
      <alignment horizontal="centerContinuous" vertical="center" wrapText="1"/>
    </xf>
    <xf numFmtId="0" fontId="24" fillId="14" borderId="48" xfId="0" applyFont="1" applyFill="1" applyBorder="1" applyAlignment="1">
      <alignment horizontal="center" vertical="center" wrapText="1"/>
    </xf>
    <xf numFmtId="0" fontId="24" fillId="14" borderId="93" xfId="0" applyFont="1" applyFill="1" applyBorder="1" applyAlignment="1">
      <alignment horizontal="center" vertical="center" wrapText="1"/>
    </xf>
    <xf numFmtId="0" fontId="21" fillId="11" borderId="39" xfId="0" applyFont="1" applyFill="1" applyBorder="1" applyAlignment="1">
      <alignment vertical="center" wrapText="1"/>
    </xf>
    <xf numFmtId="0" fontId="21" fillId="11" borderId="81" xfId="0" applyFont="1" applyFill="1" applyBorder="1" applyAlignment="1">
      <alignment vertical="center" wrapText="1"/>
    </xf>
    <xf numFmtId="0" fontId="34" fillId="16" borderId="100" xfId="0" applyFont="1" applyFill="1" applyBorder="1" applyAlignment="1">
      <alignment vertical="center" wrapText="1"/>
    </xf>
    <xf numFmtId="0" fontId="47" fillId="11" borderId="56" xfId="0" applyFont="1" applyFill="1" applyBorder="1" applyAlignment="1">
      <alignment horizontal="centerContinuous" vertical="center" wrapText="1"/>
    </xf>
    <xf numFmtId="0" fontId="47" fillId="11" borderId="59" xfId="0" applyFont="1" applyFill="1" applyBorder="1" applyAlignment="1">
      <alignment horizontal="centerContinuous" vertical="center" wrapText="1"/>
    </xf>
    <xf numFmtId="0" fontId="60" fillId="17" borderId="58" xfId="0" applyFont="1" applyFill="1" applyBorder="1" applyAlignment="1">
      <alignment horizontal="centerContinuous" vertical="center" wrapText="1"/>
    </xf>
    <xf numFmtId="0" fontId="60" fillId="17" borderId="59" xfId="0" applyFont="1" applyFill="1" applyBorder="1" applyAlignment="1">
      <alignment horizontal="centerContinuous" vertical="center" wrapText="1"/>
    </xf>
    <xf numFmtId="0" fontId="24" fillId="14" borderId="53" xfId="0" applyFont="1" applyFill="1" applyBorder="1" applyAlignment="1">
      <alignment horizontal="center" vertical="center" wrapText="1"/>
    </xf>
    <xf numFmtId="0" fontId="21" fillId="11" borderId="61" xfId="0" applyFont="1" applyFill="1" applyBorder="1" applyAlignment="1">
      <alignment vertical="center" wrapText="1"/>
    </xf>
    <xf numFmtId="0" fontId="68" fillId="13" borderId="58" xfId="0" applyFont="1" applyFill="1" applyBorder="1" applyAlignment="1">
      <alignment horizontal="centerContinuous" vertical="center"/>
    </xf>
    <xf numFmtId="0" fontId="7" fillId="13" borderId="59" xfId="0" applyFont="1" applyFill="1" applyBorder="1" applyAlignment="1">
      <alignment horizontal="centerContinuous" vertical="center"/>
    </xf>
    <xf numFmtId="0" fontId="7" fillId="0" borderId="61" xfId="0" applyFont="1" applyBorder="1" applyAlignment="1">
      <alignment vertical="center"/>
    </xf>
    <xf numFmtId="0" fontId="59" fillId="24" borderId="39" xfId="0" applyFont="1" applyFill="1" applyBorder="1" applyAlignment="1">
      <alignment horizontal="left" vertical="center" wrapText="1"/>
    </xf>
    <xf numFmtId="0" fontId="21" fillId="14" borderId="61" xfId="0" applyFont="1" applyFill="1" applyBorder="1" applyAlignment="1">
      <alignment horizontal="centerContinuous" vertical="center"/>
    </xf>
    <xf numFmtId="0" fontId="20" fillId="24" borderId="39" xfId="0" applyFont="1" applyFill="1" applyBorder="1" applyAlignment="1">
      <alignment horizontal="left" vertical="center" indent="3"/>
    </xf>
    <xf numFmtId="0" fontId="20" fillId="24" borderId="48" xfId="0" applyFont="1" applyFill="1" applyBorder="1" applyAlignment="1">
      <alignment horizontal="left" vertical="top" indent="3"/>
    </xf>
    <xf numFmtId="0" fontId="20" fillId="44" borderId="39" xfId="0" applyFont="1" applyFill="1" applyBorder="1" applyAlignment="1">
      <alignment vertical="center"/>
    </xf>
    <xf numFmtId="0" fontId="24" fillId="30" borderId="39" xfId="0" applyFont="1" applyFill="1" applyBorder="1" applyAlignment="1">
      <alignment horizontal="centerContinuous" vertical="center" wrapText="1"/>
    </xf>
    <xf numFmtId="0" fontId="31" fillId="18" borderId="50" xfId="0" applyFont="1" applyFill="1" applyBorder="1" applyAlignment="1">
      <alignment vertical="center"/>
    </xf>
    <xf numFmtId="0" fontId="23" fillId="30" borderId="39" xfId="0" applyFont="1" applyFill="1" applyBorder="1" applyAlignment="1">
      <alignment horizontal="left" vertical="top" wrapText="1" indent="1"/>
    </xf>
    <xf numFmtId="0" fontId="23" fillId="30" borderId="39" xfId="0" applyFont="1" applyFill="1" applyBorder="1" applyAlignment="1">
      <alignment horizontal="left" vertical="center" wrapText="1" indent="1"/>
    </xf>
    <xf numFmtId="0" fontId="31" fillId="18" borderId="50" xfId="0" applyFont="1" applyFill="1" applyBorder="1" applyAlignment="1">
      <alignment horizontal="left" vertical="center" indent="1"/>
    </xf>
    <xf numFmtId="0" fontId="21" fillId="11" borderId="52" xfId="0" applyFont="1" applyFill="1" applyBorder="1" applyAlignment="1">
      <alignment horizontal="left" vertical="center" indent="1"/>
    </xf>
    <xf numFmtId="0" fontId="34" fillId="16" borderId="63" xfId="0" applyFont="1" applyFill="1" applyBorder="1" applyAlignment="1">
      <alignment horizontal="left" vertical="center" wrapText="1" indent="1"/>
    </xf>
    <xf numFmtId="0" fontId="34" fillId="16" borderId="49" xfId="0" applyFont="1" applyFill="1" applyBorder="1" applyAlignment="1">
      <alignment horizontal="left" vertical="top" wrapText="1" indent="1"/>
    </xf>
    <xf numFmtId="0" fontId="34" fillId="17" borderId="71" xfId="0" applyFont="1" applyFill="1" applyBorder="1" applyAlignment="1">
      <alignment horizontal="left" vertical="center" wrapText="1" indent="1"/>
    </xf>
    <xf numFmtId="0" fontId="44" fillId="9" borderId="49" xfId="0" applyFont="1" applyFill="1" applyBorder="1" applyAlignment="1">
      <alignment horizontal="left" vertical="top" wrapText="1" indent="1"/>
    </xf>
    <xf numFmtId="0" fontId="83" fillId="17" borderId="47" xfId="0" applyFont="1" applyFill="1" applyBorder="1" applyAlignment="1">
      <alignment horizontal="left" vertical="top" wrapText="1" indent="1"/>
    </xf>
    <xf numFmtId="0" fontId="34" fillId="17" borderId="114" xfId="0" applyFont="1" applyFill="1" applyBorder="1" applyAlignment="1">
      <alignment horizontal="left" vertical="top" wrapText="1" indent="1"/>
    </xf>
    <xf numFmtId="0" fontId="46" fillId="17" borderId="116" xfId="0" applyFont="1" applyFill="1" applyBorder="1" applyAlignment="1">
      <alignment horizontal="left" vertical="center" wrapText="1" indent="1"/>
    </xf>
    <xf numFmtId="0" fontId="23" fillId="23" borderId="72" xfId="0" applyFont="1" applyFill="1" applyBorder="1" applyAlignment="1" applyProtection="1">
      <alignment vertical="top" wrapText="1"/>
      <protection locked="0"/>
    </xf>
    <xf numFmtId="0" fontId="23" fillId="23" borderId="71" xfId="0" applyFont="1" applyFill="1" applyBorder="1" applyAlignment="1" applyProtection="1">
      <alignment vertical="top" wrapText="1"/>
      <protection locked="0"/>
    </xf>
    <xf numFmtId="0" fontId="46" fillId="23" borderId="72" xfId="0" applyFont="1" applyFill="1" applyBorder="1" applyAlignment="1" applyProtection="1">
      <alignment vertical="top" wrapText="1"/>
      <protection locked="0"/>
    </xf>
    <xf numFmtId="0" fontId="46" fillId="23" borderId="71" xfId="0" applyFont="1" applyFill="1" applyBorder="1" applyAlignment="1" applyProtection="1">
      <alignment vertical="top" wrapText="1"/>
      <protection locked="0"/>
    </xf>
    <xf numFmtId="166" fontId="63" fillId="14" borderId="114" xfId="3" applyNumberFormat="1" applyFont="1" applyFill="1" applyBorder="1" applyAlignment="1">
      <alignment horizontal="center"/>
    </xf>
    <xf numFmtId="0" fontId="70" fillId="11" borderId="64" xfId="3" applyFont="1" applyFill="1" applyBorder="1" applyAlignment="1">
      <alignment horizontal="left" wrapText="1" indent="1" readingOrder="1"/>
    </xf>
    <xf numFmtId="0" fontId="70" fillId="11" borderId="64" xfId="0" applyFont="1" applyFill="1" applyBorder="1" applyAlignment="1">
      <alignment wrapText="1"/>
    </xf>
    <xf numFmtId="0" fontId="70" fillId="11" borderId="64" xfId="3" applyFont="1" applyFill="1" applyBorder="1" applyAlignment="1">
      <alignment horizontal="left" wrapText="1" indent="1"/>
    </xf>
    <xf numFmtId="0" fontId="27" fillId="12" borderId="49" xfId="0" applyFont="1" applyFill="1" applyBorder="1" applyAlignment="1">
      <alignment horizontal="centerContinuous" vertical="center"/>
    </xf>
    <xf numFmtId="0" fontId="63" fillId="13" borderId="50" xfId="3" applyFont="1" applyFill="1" applyBorder="1" applyAlignment="1">
      <alignment horizontal="centerContinuous"/>
    </xf>
    <xf numFmtId="0" fontId="63" fillId="13" borderId="52" xfId="3" applyFont="1" applyFill="1" applyBorder="1" applyAlignment="1">
      <alignment horizontal="centerContinuous"/>
    </xf>
    <xf numFmtId="0" fontId="23" fillId="24" borderId="63" xfId="0" applyFont="1" applyFill="1" applyBorder="1" applyAlignment="1">
      <alignment vertical="top"/>
    </xf>
    <xf numFmtId="0" fontId="24" fillId="14" borderId="48" xfId="0" applyFont="1" applyFill="1" applyBorder="1" applyAlignment="1">
      <alignment vertical="center"/>
    </xf>
    <xf numFmtId="0" fontId="20" fillId="26" borderId="63" xfId="3" applyFont="1" applyFill="1" applyBorder="1" applyAlignment="1">
      <alignment horizontal="left" vertical="center" wrapText="1" indent="2"/>
    </xf>
    <xf numFmtId="0" fontId="96" fillId="11" borderId="57" xfId="0" applyFont="1" applyFill="1" applyBorder="1" applyAlignment="1">
      <alignment horizontal="left" vertical="center" wrapText="1" indent="2"/>
    </xf>
    <xf numFmtId="0" fontId="86" fillId="11" borderId="59" xfId="0" applyFont="1" applyFill="1" applyBorder="1" applyAlignment="1">
      <alignment horizontal="left" vertical="center" wrapText="1" indent="2"/>
    </xf>
    <xf numFmtId="0" fontId="87" fillId="17" borderId="47" xfId="0" applyFont="1" applyFill="1" applyBorder="1" applyAlignment="1">
      <alignment horizontal="left" vertical="center" wrapText="1" indent="2"/>
    </xf>
    <xf numFmtId="0" fontId="87" fillId="17" borderId="60" xfId="0" applyFont="1" applyFill="1" applyBorder="1" applyAlignment="1">
      <alignment horizontal="left" vertical="center" wrapText="1" indent="2"/>
    </xf>
    <xf numFmtId="0" fontId="87" fillId="17" borderId="65" xfId="0" applyFont="1" applyFill="1" applyBorder="1" applyAlignment="1">
      <alignment horizontal="left" vertical="center" wrapText="1" indent="2"/>
    </xf>
    <xf numFmtId="0" fontId="87" fillId="17" borderId="56" xfId="0" applyFont="1" applyFill="1" applyBorder="1" applyAlignment="1">
      <alignment horizontal="left" vertical="center" wrapText="1" indent="2"/>
    </xf>
    <xf numFmtId="0" fontId="20" fillId="24" borderId="80" xfId="0" applyFont="1" applyFill="1" applyBorder="1" applyAlignment="1">
      <alignment horizontal="left" vertical="center" indent="7"/>
    </xf>
    <xf numFmtId="0" fontId="29" fillId="14" borderId="63" xfId="0" applyFont="1" applyFill="1" applyBorder="1" applyAlignment="1">
      <alignment horizontal="left" vertical="top"/>
    </xf>
    <xf numFmtId="165" fontId="69" fillId="23" borderId="20" xfId="3" applyNumberFormat="1" applyFont="1" applyFill="1" applyBorder="1" applyAlignment="1">
      <alignment horizontal="center" wrapText="1" readingOrder="1"/>
    </xf>
    <xf numFmtId="165" fontId="69" fillId="23" borderId="42" xfId="3" applyNumberFormat="1" applyFont="1" applyFill="1" applyBorder="1" applyAlignment="1">
      <alignment horizontal="center" wrapText="1" readingOrder="1"/>
    </xf>
    <xf numFmtId="165" fontId="69" fillId="23" borderId="20" xfId="3" applyNumberFormat="1" applyFont="1" applyFill="1" applyBorder="1" applyAlignment="1">
      <alignment horizontal="center" wrapText="1"/>
    </xf>
    <xf numFmtId="167" fontId="69" fillId="23" borderId="20" xfId="2" applyNumberFormat="1" applyFont="1" applyFill="1" applyBorder="1" applyAlignment="1">
      <alignment horizontal="center" wrapText="1" readingOrder="1"/>
    </xf>
    <xf numFmtId="0" fontId="3" fillId="0" borderId="64" xfId="3" applyFont="1" applyBorder="1"/>
    <xf numFmtId="2" fontId="69" fillId="23" borderId="20" xfId="3" applyNumberFormat="1" applyFont="1" applyFill="1" applyBorder="1" applyAlignment="1" applyProtection="1">
      <alignment readingOrder="1"/>
      <protection locked="0"/>
    </xf>
    <xf numFmtId="166" fontId="63" fillId="23" borderId="20" xfId="2" applyNumberFormat="1" applyFont="1" applyFill="1" applyBorder="1" applyAlignment="1" applyProtection="1">
      <alignment horizontal="center" readingOrder="1"/>
      <protection locked="0"/>
    </xf>
    <xf numFmtId="166" fontId="63" fillId="23" borderId="42" xfId="2" applyNumberFormat="1" applyFont="1" applyFill="1" applyBorder="1" applyAlignment="1" applyProtection="1">
      <alignment horizontal="center" readingOrder="1"/>
      <protection locked="0"/>
    </xf>
    <xf numFmtId="166" fontId="63" fillId="23" borderId="20" xfId="2" applyNumberFormat="1" applyFont="1" applyFill="1" applyBorder="1" applyAlignment="1" applyProtection="1">
      <alignment horizontal="center"/>
      <protection locked="0"/>
    </xf>
    <xf numFmtId="166" fontId="63" fillId="23" borderId="42" xfId="2" applyNumberFormat="1" applyFont="1" applyFill="1" applyBorder="1" applyAlignment="1" applyProtection="1">
      <alignment horizontal="center"/>
      <protection locked="0"/>
    </xf>
    <xf numFmtId="0" fontId="6" fillId="0" borderId="128" xfId="0" applyFont="1" applyBorder="1" applyAlignment="1">
      <alignment horizontal="left" wrapText="1"/>
    </xf>
    <xf numFmtId="168" fontId="95" fillId="0" borderId="39" xfId="0" applyNumberFormat="1" applyFont="1" applyBorder="1" applyAlignment="1">
      <alignment horizontal="center" vertical="center" wrapText="1"/>
    </xf>
    <xf numFmtId="5" fontId="95" fillId="0" borderId="64" xfId="2" applyNumberFormat="1" applyFont="1" applyBorder="1" applyAlignment="1">
      <alignment horizontal="center" vertical="center" wrapText="1"/>
    </xf>
    <xf numFmtId="168" fontId="95" fillId="0" borderId="63" xfId="0" applyNumberFormat="1" applyFont="1" applyBorder="1" applyAlignment="1">
      <alignment horizontal="center" vertical="center" wrapText="1"/>
    </xf>
    <xf numFmtId="168" fontId="95" fillId="0" borderId="127" xfId="0" applyNumberFormat="1" applyFont="1" applyBorder="1" applyAlignment="1">
      <alignment horizontal="center" vertical="center" wrapText="1"/>
    </xf>
    <xf numFmtId="0" fontId="69" fillId="46" borderId="65" xfId="3" applyFont="1" applyFill="1" applyBorder="1" applyAlignment="1">
      <alignment horizontal="centerContinuous" wrapText="1" readingOrder="1"/>
    </xf>
    <xf numFmtId="0" fontId="63" fillId="46" borderId="61" xfId="3" applyFont="1" applyFill="1" applyBorder="1" applyAlignment="1">
      <alignment horizontal="centerContinuous"/>
    </xf>
    <xf numFmtId="0" fontId="69" fillId="23" borderId="20" xfId="3" applyFont="1" applyFill="1" applyBorder="1" applyAlignment="1" applyProtection="1">
      <alignment horizontal="left" wrapText="1" readingOrder="1"/>
      <protection locked="0"/>
    </xf>
    <xf numFmtId="0" fontId="69" fillId="23" borderId="20" xfId="3" applyFont="1" applyFill="1" applyBorder="1" applyAlignment="1" applyProtection="1">
      <alignment horizontal="left" readingOrder="1"/>
      <protection locked="0"/>
    </xf>
    <xf numFmtId="0" fontId="63" fillId="23" borderId="20" xfId="3" applyFont="1" applyFill="1" applyBorder="1" applyAlignment="1" applyProtection="1">
      <alignment horizontal="left" readingOrder="1"/>
      <protection locked="0"/>
    </xf>
    <xf numFmtId="0" fontId="69" fillId="23" borderId="20" xfId="3" applyFont="1" applyFill="1" applyBorder="1" applyAlignment="1" applyProtection="1">
      <alignment horizontal="left" wrapText="1"/>
      <protection locked="0"/>
    </xf>
    <xf numFmtId="0" fontId="69" fillId="23" borderId="20" xfId="3" applyFont="1" applyFill="1" applyBorder="1" applyAlignment="1" applyProtection="1">
      <alignment horizontal="left"/>
      <protection locked="0"/>
    </xf>
    <xf numFmtId="0" fontId="63" fillId="23" borderId="20" xfId="3" applyFont="1" applyFill="1" applyBorder="1" applyAlignment="1" applyProtection="1">
      <alignment horizontal="left"/>
      <protection locked="0"/>
    </xf>
    <xf numFmtId="0" fontId="21" fillId="13" borderId="107" xfId="0" applyFont="1" applyFill="1" applyBorder="1" applyAlignment="1">
      <alignment horizontal="centerContinuous" vertical="center"/>
    </xf>
    <xf numFmtId="0" fontId="80" fillId="2" borderId="66" xfId="1" applyFont="1" applyFill="1" applyBorder="1" applyAlignment="1">
      <alignment horizontal="left" vertical="center"/>
    </xf>
    <xf numFmtId="0" fontId="80" fillId="11" borderId="64" xfId="1" applyFont="1" applyFill="1" applyBorder="1" applyAlignment="1">
      <alignment vertical="center"/>
    </xf>
    <xf numFmtId="0" fontId="80" fillId="11" borderId="64" xfId="1" applyFont="1" applyFill="1" applyBorder="1" applyAlignment="1">
      <alignment horizontal="left" vertical="center" readingOrder="1"/>
    </xf>
    <xf numFmtId="0" fontId="90" fillId="41" borderId="78" xfId="1" applyFont="1" applyFill="1" applyBorder="1" applyAlignment="1">
      <alignment horizontal="left" vertical="center" wrapText="1"/>
    </xf>
    <xf numFmtId="0" fontId="90" fillId="12" borderId="57" xfId="1" applyFont="1" applyFill="1" applyBorder="1" applyAlignment="1">
      <alignment vertical="center"/>
    </xf>
    <xf numFmtId="0" fontId="90" fillId="12" borderId="1" xfId="1" applyFont="1" applyFill="1" applyBorder="1" applyAlignment="1">
      <alignment horizontal="left" vertical="center"/>
    </xf>
    <xf numFmtId="0" fontId="90" fillId="12" borderId="57" xfId="1" applyFont="1" applyFill="1" applyBorder="1" applyAlignment="1">
      <alignment horizontal="left" vertical="center"/>
    </xf>
    <xf numFmtId="0" fontId="90" fillId="12" borderId="106" xfId="1" applyFont="1" applyFill="1" applyBorder="1" applyAlignment="1">
      <alignment vertical="center"/>
    </xf>
    <xf numFmtId="0" fontId="90" fillId="12" borderId="1" xfId="1" applyFont="1" applyFill="1" applyBorder="1" applyAlignment="1">
      <alignment vertical="center"/>
    </xf>
    <xf numFmtId="0" fontId="100" fillId="23" borderId="101" xfId="0" applyFont="1" applyFill="1" applyBorder="1" applyAlignment="1" applyProtection="1">
      <alignment vertical="center" wrapText="1"/>
      <protection locked="0"/>
    </xf>
    <xf numFmtId="0" fontId="100" fillId="23" borderId="102" xfId="0" applyFont="1" applyFill="1" applyBorder="1" applyAlignment="1" applyProtection="1">
      <alignment vertical="center" wrapText="1"/>
      <protection locked="0"/>
    </xf>
    <xf numFmtId="0" fontId="79" fillId="23" borderId="125" xfId="0" applyFont="1" applyFill="1" applyBorder="1" applyAlignment="1">
      <alignment horizontal="center" vertical="center" wrapText="1"/>
    </xf>
    <xf numFmtId="0" fontId="79" fillId="23" borderId="120" xfId="0" applyFont="1" applyFill="1" applyBorder="1" applyAlignment="1">
      <alignment horizontal="center" vertical="center" wrapText="1"/>
    </xf>
    <xf numFmtId="0" fontId="79" fillId="23" borderId="122" xfId="0" applyFont="1" applyFill="1" applyBorder="1" applyAlignment="1">
      <alignment horizontal="center" vertical="center" wrapText="1"/>
    </xf>
    <xf numFmtId="0" fontId="101" fillId="14" borderId="123" xfId="0" applyFont="1" applyFill="1" applyBorder="1" applyAlignment="1">
      <alignment horizontal="left" vertical="center" wrapText="1" indent="2"/>
    </xf>
    <xf numFmtId="0" fontId="79" fillId="14" borderId="121" xfId="0" applyFont="1" applyFill="1" applyBorder="1" applyAlignment="1">
      <alignment horizontal="center" vertical="center" wrapText="1"/>
    </xf>
    <xf numFmtId="0" fontId="79" fillId="14" borderId="120" xfId="0" applyFont="1" applyFill="1" applyBorder="1" applyAlignment="1">
      <alignment horizontal="center" vertical="center" wrapText="1"/>
    </xf>
    <xf numFmtId="0" fontId="79" fillId="14" borderId="122" xfId="0" applyFont="1" applyFill="1" applyBorder="1" applyAlignment="1">
      <alignment horizontal="center" vertical="center" wrapText="1"/>
    </xf>
    <xf numFmtId="0" fontId="101" fillId="23" borderId="120" xfId="0" applyFont="1" applyFill="1" applyBorder="1" applyAlignment="1">
      <alignment horizontal="left" vertical="center" wrapText="1" indent="2"/>
    </xf>
    <xf numFmtId="0" fontId="78" fillId="23" borderId="120" xfId="0" applyFont="1" applyFill="1" applyBorder="1" applyAlignment="1">
      <alignment horizontal="left" vertical="center" wrapText="1" indent="2"/>
    </xf>
    <xf numFmtId="0" fontId="79" fillId="14" borderId="121" xfId="0" applyFont="1" applyFill="1" applyBorder="1" applyAlignment="1">
      <alignment horizontal="left" vertical="center" wrapText="1" indent="2"/>
    </xf>
    <xf numFmtId="0" fontId="101" fillId="14" borderId="124" xfId="0" applyFont="1" applyFill="1" applyBorder="1" applyAlignment="1">
      <alignment horizontal="left" vertical="center" indent="2"/>
    </xf>
    <xf numFmtId="0" fontId="79" fillId="14" borderId="120" xfId="0" applyFont="1" applyFill="1" applyBorder="1" applyAlignment="1">
      <alignment horizontal="left" vertical="center" wrapText="1" indent="2"/>
    </xf>
    <xf numFmtId="0" fontId="78" fillId="14" borderId="70" xfId="0" applyFont="1" applyFill="1" applyBorder="1" applyAlignment="1">
      <alignment horizontal="left" vertical="center" wrapText="1" indent="2"/>
    </xf>
    <xf numFmtId="0" fontId="79" fillId="14" borderId="122" xfId="0" applyFont="1" applyFill="1" applyBorder="1" applyAlignment="1">
      <alignment horizontal="left" vertical="center" wrapText="1" indent="2"/>
    </xf>
    <xf numFmtId="0" fontId="78" fillId="23" borderId="122" xfId="0" applyFont="1" applyFill="1" applyBorder="1" applyAlignment="1">
      <alignment horizontal="left" vertical="center" wrapText="1" indent="2"/>
    </xf>
    <xf numFmtId="0" fontId="78" fillId="14" borderId="124" xfId="0" applyFont="1" applyFill="1" applyBorder="1" applyAlignment="1">
      <alignment horizontal="left" vertical="center" indent="2"/>
    </xf>
    <xf numFmtId="0" fontId="78" fillId="23" borderId="122" xfId="0" applyFont="1" applyFill="1" applyBorder="1" applyAlignment="1">
      <alignment horizontal="left" vertical="center" indent="2"/>
    </xf>
    <xf numFmtId="0" fontId="78" fillId="23" borderId="120" xfId="0" applyFont="1" applyFill="1" applyBorder="1" applyAlignment="1">
      <alignment horizontal="left" vertical="center" indent="2"/>
    </xf>
    <xf numFmtId="0" fontId="78" fillId="23" borderId="125" xfId="0" applyFont="1" applyFill="1" applyBorder="1" applyAlignment="1">
      <alignment horizontal="left" vertical="center" wrapText="1" indent="2"/>
    </xf>
    <xf numFmtId="0" fontId="103" fillId="21" borderId="76" xfId="1" applyFont="1" applyFill="1" applyBorder="1" applyAlignment="1">
      <alignment horizontal="left" vertical="top"/>
    </xf>
    <xf numFmtId="0" fontId="105" fillId="0" borderId="64" xfId="3" applyFont="1" applyBorder="1" applyAlignment="1">
      <alignment wrapText="1"/>
    </xf>
    <xf numFmtId="0" fontId="63" fillId="0" borderId="0" xfId="3" applyFont="1" applyBorder="1"/>
    <xf numFmtId="0" fontId="69" fillId="0" borderId="39" xfId="3" applyFont="1" applyAlignment="1">
      <alignment horizontal="centerContinuous" wrapText="1" readingOrder="1"/>
    </xf>
    <xf numFmtId="0" fontId="3" fillId="0" borderId="0" xfId="0" applyFont="1" applyAlignment="1">
      <alignment horizontal="left" vertical="center"/>
    </xf>
    <xf numFmtId="0" fontId="3" fillId="0" borderId="0" xfId="0" applyFont="1" applyAlignment="1">
      <alignment horizontal="left" vertical="center" wrapText="1"/>
    </xf>
    <xf numFmtId="0" fontId="3" fillId="0" borderId="0" xfId="0" applyFont="1" applyAlignment="1">
      <alignment vertical="center"/>
    </xf>
    <xf numFmtId="0" fontId="80" fillId="2" borderId="68" xfId="1" applyFont="1" applyFill="1" applyBorder="1" applyAlignment="1">
      <alignment horizontal="left" vertical="center"/>
    </xf>
    <xf numFmtId="2" fontId="69" fillId="23" borderId="46" xfId="4" applyNumberFormat="1" applyFont="1" applyFill="1" applyBorder="1" applyAlignment="1" applyProtection="1">
      <alignment readingOrder="1"/>
      <protection locked="0"/>
    </xf>
    <xf numFmtId="0" fontId="69" fillId="23" borderId="46" xfId="4" applyFont="1" applyFill="1" applyBorder="1" applyAlignment="1" applyProtection="1">
      <alignment wrapText="1" readingOrder="1"/>
      <protection locked="0"/>
    </xf>
    <xf numFmtId="0" fontId="69" fillId="23" borderId="46" xfId="4" applyFont="1" applyFill="1" applyBorder="1" applyAlignment="1" applyProtection="1">
      <alignment readingOrder="1"/>
      <protection locked="0"/>
    </xf>
    <xf numFmtId="0" fontId="63" fillId="23" borderId="46" xfId="4" applyFont="1" applyFill="1" applyBorder="1" applyAlignment="1" applyProtection="1">
      <alignment horizontal="left" readingOrder="1"/>
      <protection locked="0"/>
    </xf>
    <xf numFmtId="166" fontId="63" fillId="23" borderId="46" xfId="5" applyNumberFormat="1" applyFont="1" applyFill="1" applyBorder="1" applyAlignment="1" applyProtection="1">
      <alignment horizontal="center" readingOrder="1"/>
      <protection locked="0"/>
    </xf>
    <xf numFmtId="166" fontId="63" fillId="23" borderId="40" xfId="5" applyNumberFormat="1" applyFont="1" applyFill="1" applyBorder="1" applyAlignment="1" applyProtection="1">
      <alignment horizontal="center" readingOrder="1"/>
      <protection locked="0"/>
    </xf>
    <xf numFmtId="2" fontId="69" fillId="23" borderId="20" xfId="4" applyNumberFormat="1" applyFont="1" applyFill="1" applyBorder="1" applyAlignment="1" applyProtection="1">
      <alignment readingOrder="1"/>
      <protection locked="0"/>
    </xf>
    <xf numFmtId="0" fontId="69" fillId="23" borderId="20" xfId="4" applyFont="1" applyFill="1" applyBorder="1" applyAlignment="1" applyProtection="1">
      <alignment wrapText="1" readingOrder="1"/>
      <protection locked="0"/>
    </xf>
    <xf numFmtId="0" fontId="69" fillId="23" borderId="20" xfId="4" applyFont="1" applyFill="1" applyBorder="1" applyAlignment="1" applyProtection="1">
      <alignment readingOrder="1"/>
      <protection locked="0"/>
    </xf>
    <xf numFmtId="0" fontId="63" fillId="23" borderId="20" xfId="4" applyFont="1" applyFill="1" applyBorder="1" applyAlignment="1" applyProtection="1">
      <alignment horizontal="left" readingOrder="1"/>
      <protection locked="0"/>
    </xf>
    <xf numFmtId="166" fontId="63" fillId="23" borderId="20" xfId="5" applyNumberFormat="1" applyFont="1" applyFill="1" applyBorder="1" applyAlignment="1" applyProtection="1">
      <alignment horizontal="center" readingOrder="1"/>
      <protection locked="0"/>
    </xf>
    <xf numFmtId="166" fontId="63" fillId="23" borderId="42" xfId="5" applyNumberFormat="1" applyFont="1" applyFill="1" applyBorder="1" applyAlignment="1" applyProtection="1">
      <alignment horizontal="center" readingOrder="1"/>
      <protection locked="0"/>
    </xf>
    <xf numFmtId="0" fontId="104" fillId="32" borderId="64" xfId="3" applyFont="1" applyFill="1" applyBorder="1" applyAlignment="1">
      <alignment wrapText="1"/>
    </xf>
    <xf numFmtId="0" fontId="0" fillId="0" borderId="39" xfId="0" applyBorder="1" applyAlignment="1">
      <alignment vertical="center"/>
    </xf>
    <xf numFmtId="0" fontId="107" fillId="11" borderId="106" xfId="0" applyFont="1" applyFill="1" applyBorder="1" applyAlignment="1">
      <alignment vertical="center"/>
    </xf>
    <xf numFmtId="0" fontId="108" fillId="11" borderId="107" xfId="0" applyFont="1" applyFill="1" applyBorder="1" applyAlignment="1">
      <alignment vertical="center"/>
    </xf>
    <xf numFmtId="0" fontId="110" fillId="47" borderId="66" xfId="0" applyFont="1" applyFill="1" applyBorder="1" applyAlignment="1">
      <alignment vertical="center"/>
    </xf>
    <xf numFmtId="0" fontId="110" fillId="47" borderId="67" xfId="0" applyFont="1" applyFill="1" applyBorder="1" applyAlignment="1">
      <alignment vertical="center"/>
    </xf>
    <xf numFmtId="14" fontId="0" fillId="0" borderId="66" xfId="0" applyNumberFormat="1" applyBorder="1" applyAlignment="1">
      <alignment vertical="center"/>
    </xf>
    <xf numFmtId="0" fontId="0" fillId="0" borderId="67" xfId="0" applyBorder="1" applyAlignment="1">
      <alignment vertical="center"/>
    </xf>
    <xf numFmtId="0" fontId="0" fillId="0" borderId="66" xfId="0" applyBorder="1" applyAlignment="1">
      <alignment vertical="center"/>
    </xf>
    <xf numFmtId="0" fontId="0" fillId="0" borderId="68" xfId="0" applyBorder="1" applyAlignment="1">
      <alignment vertical="center"/>
    </xf>
    <xf numFmtId="0" fontId="0" fillId="0" borderId="69" xfId="0" applyBorder="1" applyAlignment="1">
      <alignment vertical="center"/>
    </xf>
    <xf numFmtId="0" fontId="0" fillId="0" borderId="67" xfId="0" applyBorder="1" applyAlignment="1">
      <alignment vertical="center" wrapText="1"/>
    </xf>
    <xf numFmtId="0" fontId="83" fillId="17" borderId="46" xfId="3" applyFont="1" applyFill="1" applyBorder="1" applyAlignment="1">
      <alignment horizontal="center" wrapText="1"/>
    </xf>
    <xf numFmtId="0" fontId="30" fillId="2" borderId="27" xfId="0" applyFont="1" applyFill="1" applyBorder="1" applyAlignment="1">
      <alignment horizontal="left" vertical="center"/>
    </xf>
    <xf numFmtId="0" fontId="54" fillId="0" borderId="28" xfId="0" applyFont="1" applyBorder="1" applyAlignment="1">
      <alignment vertical="center"/>
    </xf>
    <xf numFmtId="0" fontId="30" fillId="2" borderId="57" xfId="0" applyFont="1" applyFill="1" applyBorder="1" applyAlignment="1">
      <alignment horizontal="left" vertical="center"/>
    </xf>
    <xf numFmtId="0" fontId="54" fillId="0" borderId="59" xfId="0" applyFont="1" applyBorder="1" applyAlignment="1">
      <alignment vertical="center"/>
    </xf>
    <xf numFmtId="0" fontId="90" fillId="11" borderId="42" xfId="3" applyFont="1" applyFill="1" applyBorder="1" applyAlignment="1">
      <alignment horizontal="center"/>
    </xf>
    <xf numFmtId="0" fontId="91" fillId="11" borderId="43" xfId="3" applyFont="1" applyFill="1" applyBorder="1" applyAlignment="1">
      <alignment horizontal="center"/>
    </xf>
    <xf numFmtId="0" fontId="91" fillId="11" borderId="44" xfId="3" applyFont="1" applyFill="1" applyBorder="1" applyAlignment="1">
      <alignment horizontal="center"/>
    </xf>
    <xf numFmtId="0" fontId="16" fillId="0" borderId="129" xfId="3" applyFont="1" applyBorder="1" applyAlignment="1">
      <alignment horizontal="left" vertical="top" wrapText="1" readingOrder="1"/>
    </xf>
    <xf numFmtId="0" fontId="76" fillId="14" borderId="80" xfId="3" applyFont="1" applyFill="1" applyBorder="1" applyAlignment="1">
      <alignment horizontal="center" vertical="top" wrapText="1"/>
    </xf>
    <xf numFmtId="0" fontId="76" fillId="14" borderId="81" xfId="3" applyFont="1" applyFill="1" applyBorder="1" applyAlignment="1">
      <alignment horizontal="center" vertical="top" wrapText="1"/>
    </xf>
    <xf numFmtId="0" fontId="76" fillId="14" borderId="82" xfId="3" applyFont="1" applyFill="1" applyBorder="1" applyAlignment="1">
      <alignment horizontal="center" vertical="top" wrapText="1"/>
    </xf>
    <xf numFmtId="0" fontId="76" fillId="14" borderId="83" xfId="3" applyFont="1" applyFill="1" applyBorder="1" applyAlignment="1">
      <alignment horizontal="center" vertical="top" wrapText="1"/>
    </xf>
    <xf numFmtId="0" fontId="34" fillId="16" borderId="57" xfId="0" applyFont="1" applyFill="1" applyBorder="1" applyAlignment="1">
      <alignment horizontal="center" vertical="center" wrapText="1"/>
    </xf>
    <xf numFmtId="0" fontId="23" fillId="23" borderId="59" xfId="0" applyFont="1" applyFill="1" applyBorder="1" applyAlignment="1" applyProtection="1">
      <alignment horizontal="center" vertical="center" wrapText="1"/>
      <protection locked="0"/>
    </xf>
    <xf numFmtId="0" fontId="34" fillId="16" borderId="59" xfId="0" applyFont="1" applyFill="1" applyBorder="1" applyAlignment="1">
      <alignment horizontal="center" vertical="center" wrapText="1"/>
    </xf>
    <xf numFmtId="0" fontId="23" fillId="23" borderId="61" xfId="0" applyFont="1" applyFill="1" applyBorder="1" applyAlignment="1" applyProtection="1">
      <alignment horizontal="center" vertical="center" wrapText="1"/>
      <protection locked="0"/>
    </xf>
    <xf numFmtId="0" fontId="23" fillId="23" borderId="53" xfId="0" applyFont="1" applyFill="1" applyBorder="1" applyAlignment="1" applyProtection="1">
      <alignment horizontal="center" vertical="center" wrapText="1"/>
      <protection locked="0"/>
    </xf>
    <xf numFmtId="0" fontId="38" fillId="19" borderId="57" xfId="0" applyFont="1" applyFill="1" applyBorder="1" applyAlignment="1">
      <alignment horizontal="left" vertical="center" wrapText="1"/>
    </xf>
    <xf numFmtId="0" fontId="0" fillId="14" borderId="60" xfId="0" applyFill="1" applyBorder="1" applyAlignment="1">
      <alignment vertical="center"/>
    </xf>
    <xf numFmtId="0" fontId="0" fillId="14" borderId="63" xfId="0" applyFill="1" applyBorder="1" applyAlignment="1">
      <alignment vertical="center"/>
    </xf>
    <xf numFmtId="0" fontId="23" fillId="23" borderId="107" xfId="0" applyFont="1" applyFill="1" applyBorder="1" applyAlignment="1" applyProtection="1">
      <alignment vertical="center" wrapText="1"/>
      <protection locked="0"/>
    </xf>
    <xf numFmtId="0" fontId="23" fillId="23" borderId="67" xfId="0" applyFont="1" applyFill="1" applyBorder="1" applyAlignment="1" applyProtection="1">
      <alignment vertical="center" wrapText="1"/>
      <protection locked="0"/>
    </xf>
    <xf numFmtId="0" fontId="23" fillId="23" borderId="69" xfId="0" applyFont="1" applyFill="1" applyBorder="1" applyAlignment="1" applyProtection="1">
      <alignment vertical="top" wrapText="1"/>
      <protection locked="0"/>
    </xf>
    <xf numFmtId="0" fontId="28" fillId="25" borderId="106" xfId="0" applyFont="1" applyFill="1" applyBorder="1" applyAlignment="1" applyProtection="1">
      <alignment horizontal="center" vertical="center" wrapText="1"/>
      <protection locked="0"/>
    </xf>
    <xf numFmtId="0" fontId="28" fillId="25" borderId="66" xfId="0" applyFont="1" applyFill="1" applyBorder="1" applyAlignment="1" applyProtection="1">
      <alignment horizontal="center" vertical="center" wrapText="1"/>
      <protection locked="0"/>
    </xf>
    <xf numFmtId="0" fontId="28" fillId="25" borderId="68" xfId="0" applyFont="1" applyFill="1" applyBorder="1" applyAlignment="1" applyProtection="1">
      <alignment horizontal="center" vertical="top" wrapText="1"/>
      <protection locked="0"/>
    </xf>
    <xf numFmtId="0" fontId="0" fillId="17" borderId="82" xfId="0" applyFill="1" applyBorder="1" applyAlignment="1">
      <alignment vertical="center"/>
    </xf>
    <xf numFmtId="0" fontId="78" fillId="17" borderId="83" xfId="0" applyFont="1" applyFill="1" applyBorder="1" applyAlignment="1">
      <alignment vertical="center" wrapText="1"/>
    </xf>
    <xf numFmtId="0" fontId="27" fillId="12" borderId="52" xfId="0" applyFont="1" applyFill="1" applyBorder="1" applyAlignment="1">
      <alignment horizontal="centerContinuous" vertical="center" wrapText="1"/>
    </xf>
    <xf numFmtId="0" fontId="75" fillId="2" borderId="60" xfId="0" applyFont="1" applyFill="1" applyBorder="1" applyAlignment="1">
      <alignment vertical="center"/>
    </xf>
    <xf numFmtId="0" fontId="62" fillId="2" borderId="61" xfId="0" applyFont="1" applyFill="1" applyBorder="1" applyAlignment="1">
      <alignment horizontal="left" vertical="center" wrapText="1"/>
    </xf>
    <xf numFmtId="0" fontId="34" fillId="24" borderId="124" xfId="0" applyFont="1" applyFill="1" applyBorder="1" applyAlignment="1">
      <alignment horizontal="center" vertical="center"/>
    </xf>
    <xf numFmtId="0" fontId="34" fillId="24" borderId="67" xfId="0" applyFont="1" applyFill="1" applyBorder="1" applyAlignment="1">
      <alignment horizontal="center" vertical="center" wrapText="1"/>
    </xf>
    <xf numFmtId="0" fontId="20" fillId="23" borderId="130" xfId="0" applyFont="1" applyFill="1" applyBorder="1" applyAlignment="1">
      <alignment vertical="center" wrapText="1"/>
    </xf>
    <xf numFmtId="0" fontId="23" fillId="23" borderId="130" xfId="0" applyFont="1" applyFill="1" applyBorder="1" applyAlignment="1">
      <alignment vertical="center" wrapText="1"/>
    </xf>
    <xf numFmtId="0" fontId="28" fillId="25" borderId="113" xfId="0" applyFont="1" applyFill="1" applyBorder="1" applyAlignment="1" applyProtection="1">
      <alignment horizontal="center" vertical="center" wrapText="1"/>
      <protection locked="0"/>
    </xf>
    <xf numFmtId="0" fontId="23" fillId="23" borderId="53" xfId="0" applyFont="1" applyFill="1" applyBorder="1" applyAlignment="1">
      <alignment vertical="center" wrapText="1"/>
    </xf>
    <xf numFmtId="0" fontId="34" fillId="16" borderId="60" xfId="0" applyFont="1" applyFill="1" applyBorder="1" applyAlignment="1">
      <alignment horizontal="center" vertical="center" wrapText="1"/>
    </xf>
    <xf numFmtId="0" fontId="34" fillId="16" borderId="53" xfId="0" applyFont="1" applyFill="1" applyBorder="1" applyAlignment="1">
      <alignment horizontal="center" vertical="center" wrapText="1"/>
    </xf>
    <xf numFmtId="0" fontId="28" fillId="25" borderId="131" xfId="0" applyFont="1" applyFill="1" applyBorder="1" applyAlignment="1" applyProtection="1">
      <alignment horizontal="center" vertical="center" wrapText="1"/>
      <protection locked="0"/>
    </xf>
    <xf numFmtId="0" fontId="23" fillId="23" borderId="116" xfId="0" applyFont="1" applyFill="1" applyBorder="1" applyAlignment="1" applyProtection="1">
      <alignment vertical="center" wrapText="1"/>
      <protection locked="0"/>
    </xf>
    <xf numFmtId="0" fontId="52" fillId="16" borderId="68" xfId="0" applyFont="1" applyFill="1" applyBorder="1" applyAlignment="1">
      <alignment horizontal="center" vertical="center" wrapText="1"/>
    </xf>
    <xf numFmtId="0" fontId="52" fillId="16" borderId="69" xfId="0" applyFont="1" applyFill="1" applyBorder="1" applyAlignment="1">
      <alignment horizontal="center" vertical="center" wrapText="1"/>
    </xf>
    <xf numFmtId="0" fontId="1" fillId="0" borderId="67" xfId="0" applyFont="1" applyBorder="1" applyAlignment="1">
      <alignment vertical="center" wrapText="1"/>
    </xf>
  </cellXfs>
  <cellStyles count="6">
    <cellStyle name="Currency" xfId="2" builtinId="4"/>
    <cellStyle name="Currency 2" xfId="5" xr:uid="{88D2562B-3545-407C-9DC8-D1D0CFF15EB7}"/>
    <cellStyle name="Hyperlink" xfId="1" builtinId="8"/>
    <cellStyle name="Normal" xfId="0" builtinId="0"/>
    <cellStyle name="Normal 2" xfId="3" xr:uid="{50F301DE-2D5D-42EB-A558-D72532B95953}"/>
    <cellStyle name="Normal 2 2" xfId="4" xr:uid="{86EBB2AB-9415-4B13-AD05-0AF0F7387171}"/>
  </cellStyles>
  <dxfs count="138">
    <dxf>
      <fill>
        <patternFill patternType="solid">
          <fgColor rgb="FFFCEA68"/>
          <bgColor rgb="FFFCEA68"/>
        </patternFill>
      </fill>
    </dxf>
    <dxf>
      <fill>
        <patternFill patternType="solid">
          <fgColor rgb="FFFCEA68"/>
          <bgColor rgb="FFFCEA68"/>
        </patternFill>
      </fill>
    </dxf>
    <dxf>
      <font>
        <b/>
        <color rgb="FF000000"/>
      </font>
      <fill>
        <patternFill patternType="solid">
          <fgColor rgb="FFD9EAD3"/>
          <bgColor rgb="FFD9EAD3"/>
        </patternFill>
      </fill>
    </dxf>
    <dxf>
      <font>
        <b/>
        <color rgb="FF000000"/>
      </font>
      <fill>
        <patternFill patternType="solid">
          <fgColor rgb="FFFCEA68"/>
          <bgColor rgb="FFFCEA68"/>
        </patternFill>
      </fill>
    </dxf>
    <dxf>
      <font>
        <b/>
        <color rgb="FF000000"/>
      </font>
      <fill>
        <patternFill patternType="solid">
          <fgColor auto="1"/>
          <bgColor rgb="FFFCEA68"/>
        </patternFill>
      </fill>
    </dxf>
    <dxf>
      <fill>
        <patternFill>
          <bgColor rgb="FFFCEA68"/>
        </patternFill>
      </fill>
    </dxf>
    <dxf>
      <fill>
        <patternFill>
          <bgColor rgb="FFFCEA68"/>
        </patternFill>
      </fill>
    </dxf>
    <dxf>
      <fill>
        <patternFill>
          <bgColor rgb="FFFCEA68"/>
        </patternFill>
      </fill>
    </dxf>
    <dxf>
      <fill>
        <patternFill patternType="solid">
          <fgColor rgb="FFFCEA68"/>
          <bgColor rgb="FFFCEA68"/>
        </patternFill>
      </fill>
    </dxf>
    <dxf>
      <fill>
        <patternFill>
          <bgColor rgb="FFFCEA68"/>
        </patternFill>
      </fill>
    </dxf>
    <dxf>
      <fill>
        <patternFill>
          <bgColor rgb="FFFCEA68"/>
        </patternFill>
      </fill>
    </dxf>
    <dxf>
      <font>
        <color theme="5" tint="-0.24994659260841701"/>
      </font>
      <fill>
        <patternFill>
          <bgColor theme="5" tint="0.79998168889431442"/>
        </patternFill>
      </fill>
    </dxf>
    <dxf>
      <font>
        <color theme="8" tint="-0.499984740745262"/>
      </font>
      <fill>
        <patternFill>
          <bgColor theme="8" tint="0.59996337778862885"/>
        </patternFill>
      </fill>
    </dxf>
    <dxf>
      <font>
        <color theme="5" tint="-0.24994659260841701"/>
      </font>
      <fill>
        <patternFill>
          <bgColor theme="5" tint="0.79998168889431442"/>
        </patternFill>
      </fill>
    </dxf>
    <dxf>
      <font>
        <color theme="8" tint="-0.499984740745262"/>
      </font>
      <fill>
        <patternFill>
          <bgColor theme="8" tint="0.59996337778862885"/>
        </patternFill>
      </fill>
    </dxf>
    <dxf>
      <font>
        <color theme="8" tint="-0.499984740745262"/>
      </font>
      <fill>
        <patternFill>
          <bgColor theme="8" tint="0.59996337778862885"/>
        </patternFill>
      </fill>
    </dxf>
    <dxf>
      <font>
        <color theme="8" tint="-0.499984740745262"/>
      </font>
      <fill>
        <patternFill>
          <bgColor theme="8" tint="0.59996337778862885"/>
        </patternFill>
      </fill>
    </dxf>
    <dxf>
      <font>
        <color theme="5" tint="-0.24994659260841701"/>
      </font>
      <fill>
        <patternFill>
          <bgColor theme="5" tint="0.79998168889431442"/>
        </patternFill>
      </fill>
    </dxf>
    <dxf>
      <font>
        <color theme="8" tint="-0.499984740745262"/>
      </font>
      <fill>
        <patternFill>
          <bgColor theme="8" tint="0.59996337778862885"/>
        </patternFill>
      </fill>
    </dxf>
    <dxf>
      <font>
        <color theme="5" tint="-0.24994659260841701"/>
      </font>
      <fill>
        <patternFill>
          <bgColor theme="5" tint="0.79998168889431442"/>
        </patternFill>
      </fill>
    </dxf>
    <dxf>
      <font>
        <color theme="8" tint="-0.499984740745262"/>
      </font>
      <fill>
        <patternFill>
          <bgColor theme="8" tint="0.59996337778862885"/>
        </patternFill>
      </fill>
    </dxf>
    <dxf>
      <fill>
        <patternFill>
          <bgColor rgb="FFFEF6B8"/>
        </patternFill>
      </fill>
    </dxf>
    <dxf>
      <fill>
        <patternFill>
          <bgColor rgb="FFFCEA68"/>
        </patternFill>
      </fill>
    </dxf>
    <dxf>
      <font>
        <color theme="7" tint="-0.499984740745262"/>
      </font>
      <fill>
        <patternFill>
          <bgColor theme="7" tint="0.79998168889431442"/>
        </patternFill>
      </fill>
    </dxf>
    <dxf>
      <font>
        <color rgb="FFC00000"/>
      </font>
      <fill>
        <patternFill>
          <bgColor theme="5" tint="0.79998168889431442"/>
        </patternFill>
      </fill>
    </dxf>
    <dxf>
      <font>
        <color theme="7" tint="-0.499984740745262"/>
      </font>
      <fill>
        <patternFill>
          <bgColor theme="7" tint="0.79998168889431442"/>
        </patternFill>
      </fill>
    </dxf>
    <dxf>
      <font>
        <color rgb="FFC00000"/>
      </font>
      <fill>
        <patternFill>
          <bgColor theme="5" tint="0.79998168889431442"/>
        </patternFill>
      </fill>
    </dxf>
    <dxf>
      <fill>
        <patternFill patternType="solid">
          <fgColor rgb="FFFCEA68"/>
          <bgColor rgb="FFFCEA68"/>
        </patternFill>
      </fill>
    </dxf>
    <dxf>
      <fill>
        <patternFill>
          <bgColor rgb="FFFCEA68"/>
        </patternFill>
      </fill>
    </dxf>
    <dxf>
      <fill>
        <patternFill>
          <bgColor rgb="FFFCEA68"/>
        </patternFill>
      </fill>
    </dxf>
    <dxf>
      <fill>
        <patternFill>
          <bgColor rgb="FFFCEA68"/>
        </patternFill>
      </fill>
    </dxf>
    <dxf>
      <fill>
        <patternFill>
          <bgColor rgb="FFFCEA68"/>
        </patternFill>
      </fill>
    </dxf>
    <dxf>
      <fill>
        <patternFill>
          <bgColor rgb="FFFCEA68"/>
        </patternFill>
      </fill>
    </dxf>
    <dxf>
      <fill>
        <patternFill>
          <bgColor rgb="FFFCEA68"/>
        </patternFill>
      </fill>
    </dxf>
    <dxf>
      <fill>
        <patternFill>
          <bgColor rgb="FFFCEA68"/>
        </patternFill>
      </fill>
    </dxf>
    <dxf>
      <fill>
        <patternFill>
          <bgColor rgb="FFFCEA68"/>
        </patternFill>
      </fill>
    </dxf>
    <dxf>
      <fill>
        <patternFill>
          <bgColor rgb="FFFCEA68"/>
        </patternFill>
      </fill>
    </dxf>
    <dxf>
      <fill>
        <patternFill>
          <bgColor rgb="FFFCEA68"/>
        </patternFill>
      </fill>
    </dxf>
    <dxf>
      <fill>
        <patternFill>
          <bgColor rgb="FFFCEA68"/>
        </patternFill>
      </fill>
    </dxf>
    <dxf>
      <fill>
        <patternFill>
          <bgColor rgb="FFFCEA68"/>
        </patternFill>
      </fill>
    </dxf>
    <dxf>
      <fill>
        <patternFill>
          <bgColor rgb="FFFCEA68"/>
        </patternFill>
      </fill>
    </dxf>
    <dxf>
      <font>
        <color rgb="FF000000"/>
      </font>
      <fill>
        <patternFill patternType="solid">
          <fgColor rgb="FFFCEA68"/>
          <bgColor rgb="FFFCEA68"/>
        </patternFill>
      </fill>
    </dxf>
    <dxf>
      <font>
        <color rgb="FF000000"/>
      </font>
      <fill>
        <patternFill patternType="solid">
          <fgColor rgb="FFFCEA68"/>
          <bgColor rgb="FFFCEA68"/>
        </patternFill>
      </fill>
    </dxf>
    <dxf>
      <fill>
        <patternFill>
          <bgColor rgb="FFFCEA68"/>
        </patternFill>
      </fill>
    </dxf>
    <dxf>
      <fill>
        <patternFill patternType="solid">
          <fgColor rgb="FFFCEA68"/>
          <bgColor rgb="FFFCEA68"/>
        </patternFill>
      </fill>
    </dxf>
    <dxf>
      <fill>
        <patternFill patternType="solid">
          <fgColor rgb="FFFCEA68"/>
          <bgColor rgb="FFFCEA68"/>
        </patternFill>
      </fill>
    </dxf>
    <dxf>
      <fill>
        <patternFill>
          <bgColor rgb="FFFCEA68"/>
        </patternFill>
      </fill>
    </dxf>
    <dxf>
      <font>
        <b/>
        <color rgb="FF595959"/>
      </font>
      <fill>
        <patternFill patternType="none"/>
      </fill>
    </dxf>
    <dxf>
      <fill>
        <patternFill>
          <bgColor rgb="FFFCEA68"/>
        </patternFill>
      </fill>
    </dxf>
    <dxf>
      <font>
        <color theme="0"/>
      </font>
      <fill>
        <patternFill>
          <bgColor theme="5" tint="-0.24994659260841701"/>
        </patternFill>
      </fill>
    </dxf>
    <dxf>
      <font>
        <color rgb="FF000000"/>
      </font>
      <fill>
        <patternFill patternType="solid">
          <fgColor rgb="FFE5F2FB"/>
          <bgColor rgb="FFE5F2FB"/>
        </patternFill>
      </fill>
    </dxf>
    <dxf>
      <font>
        <color rgb="FFC00000"/>
      </font>
      <fill>
        <patternFill>
          <bgColor theme="5" tint="0.79998168889431442"/>
        </patternFill>
      </fill>
    </dxf>
    <dxf>
      <font>
        <color rgb="FF000000"/>
      </font>
      <fill>
        <patternFill patternType="solid">
          <fgColor rgb="FFE5F2FB"/>
          <bgColor theme="4" tint="0.39994506668294322"/>
        </patternFill>
      </fill>
    </dxf>
    <dxf>
      <font>
        <color rgb="FF000000"/>
      </font>
      <fill>
        <patternFill patternType="solid">
          <fgColor rgb="FFE5F2FB"/>
          <bgColor rgb="FFE5F2FB"/>
        </patternFill>
      </fill>
    </dxf>
    <dxf>
      <font>
        <b/>
        <color rgb="FF000000"/>
      </font>
      <fill>
        <patternFill patternType="solid">
          <fgColor rgb="FFD9EAD3"/>
          <bgColor rgb="FFD9EAD3"/>
        </patternFill>
      </fill>
    </dxf>
    <dxf>
      <font>
        <b/>
        <color rgb="FF000000"/>
      </font>
      <fill>
        <patternFill patternType="solid">
          <fgColor auto="1"/>
          <bgColor rgb="FFFCEA68"/>
        </patternFill>
      </fill>
    </dxf>
    <dxf>
      <font>
        <b/>
        <color rgb="FF000000"/>
      </font>
      <fill>
        <patternFill patternType="solid">
          <fgColor rgb="FFFCEA68"/>
          <bgColor rgb="FFFCEA68"/>
        </patternFill>
      </fill>
    </dxf>
    <dxf>
      <font>
        <b/>
        <color rgb="FFC00000"/>
      </font>
      <fill>
        <patternFill patternType="solid">
          <fgColor rgb="FFFCD8D3"/>
          <bgColor rgb="FFFCD8D3"/>
        </patternFill>
      </fill>
    </dxf>
    <dxf>
      <font>
        <b/>
        <color rgb="FF4F6128"/>
      </font>
      <fill>
        <patternFill patternType="solid">
          <fgColor rgb="FFD6E3BC"/>
          <bgColor rgb="FFD6E3BC"/>
        </patternFill>
      </fill>
    </dxf>
    <dxf>
      <font>
        <b/>
        <color rgb="FFC45400"/>
      </font>
      <fill>
        <patternFill patternType="solid">
          <fgColor rgb="FFFFE5D2"/>
          <bgColor rgb="FFFFE5D2"/>
        </patternFill>
      </fill>
    </dxf>
    <dxf>
      <font>
        <b/>
        <color rgb="FFC00000"/>
      </font>
      <fill>
        <patternFill patternType="solid">
          <fgColor rgb="FFFCD8D3"/>
          <bgColor rgb="FFFCD8D3"/>
        </patternFill>
      </fill>
    </dxf>
    <dxf>
      <font>
        <b/>
        <color rgb="FF4F6128"/>
      </font>
      <fill>
        <patternFill patternType="solid">
          <fgColor rgb="FFD6E3BC"/>
          <bgColor rgb="FFD6E3BC"/>
        </patternFill>
      </fill>
    </dxf>
    <dxf>
      <font>
        <b/>
        <color rgb="FFC45400"/>
      </font>
      <fill>
        <patternFill patternType="solid">
          <fgColor rgb="FFFFE5D2"/>
          <bgColor rgb="FFFFE5D2"/>
        </patternFill>
      </fill>
    </dxf>
    <dxf>
      <font>
        <b/>
        <color rgb="FFC00000"/>
      </font>
      <fill>
        <patternFill patternType="solid">
          <fgColor rgb="FFFCD8D3"/>
          <bgColor rgb="FFFCD8D3"/>
        </patternFill>
      </fill>
    </dxf>
    <dxf>
      <font>
        <b/>
        <color rgb="FF4F6128"/>
      </font>
      <fill>
        <patternFill patternType="solid">
          <fgColor rgb="FFD6E3BC"/>
          <bgColor rgb="FFD6E3BC"/>
        </patternFill>
      </fill>
    </dxf>
    <dxf>
      <font>
        <b/>
        <color rgb="FFC45400"/>
      </font>
      <fill>
        <patternFill patternType="solid">
          <fgColor rgb="FFFFE5D2"/>
          <bgColor rgb="FFFFE5D2"/>
        </patternFill>
      </fill>
    </dxf>
    <dxf>
      <font>
        <b/>
        <color rgb="FFC00000"/>
      </font>
      <fill>
        <patternFill patternType="solid">
          <fgColor rgb="FFFCD8D3"/>
          <bgColor rgb="FFFCD8D3"/>
        </patternFill>
      </fill>
    </dxf>
    <dxf>
      <font>
        <b/>
        <color rgb="FF4F6128"/>
      </font>
      <fill>
        <patternFill patternType="solid">
          <fgColor rgb="FFD6E3BC"/>
          <bgColor rgb="FFD6E3BC"/>
        </patternFill>
      </fill>
    </dxf>
    <dxf>
      <font>
        <b/>
        <color rgb="FFC45400"/>
      </font>
      <fill>
        <patternFill patternType="solid">
          <fgColor rgb="FFFFE5D2"/>
          <bgColor rgb="FFFFE5D2"/>
        </patternFill>
      </fill>
    </dxf>
    <dxf>
      <font>
        <b/>
        <color rgb="FFC00000"/>
      </font>
      <fill>
        <patternFill patternType="solid">
          <fgColor rgb="FFFCD8D3"/>
          <bgColor rgb="FFFCD8D3"/>
        </patternFill>
      </fill>
    </dxf>
    <dxf>
      <font>
        <b/>
        <color rgb="FF4F6128"/>
      </font>
      <fill>
        <patternFill patternType="solid">
          <fgColor rgb="FFD6E3BC"/>
          <bgColor rgb="FFD6E3BC"/>
        </patternFill>
      </fill>
    </dxf>
    <dxf>
      <font>
        <b/>
        <color rgb="FFC45400"/>
      </font>
      <fill>
        <patternFill patternType="solid">
          <fgColor rgb="FFFFE5D2"/>
          <bgColor rgb="FFFFE5D2"/>
        </patternFill>
      </fill>
    </dxf>
    <dxf>
      <font>
        <b/>
        <color rgb="FFC00000"/>
      </font>
      <fill>
        <patternFill patternType="solid">
          <fgColor rgb="FFFCD8D3"/>
          <bgColor rgb="FFFCD8D3"/>
        </patternFill>
      </fill>
    </dxf>
    <dxf>
      <font>
        <b/>
        <color rgb="FF4F6128"/>
      </font>
      <fill>
        <patternFill patternType="solid">
          <fgColor rgb="FFD6E3BC"/>
          <bgColor rgb="FFD6E3BC"/>
        </patternFill>
      </fill>
    </dxf>
    <dxf>
      <font>
        <b/>
        <color rgb="FFC45400"/>
      </font>
      <fill>
        <patternFill patternType="solid">
          <fgColor rgb="FFFFE5D2"/>
          <bgColor rgb="FFFFE5D2"/>
        </patternFill>
      </fill>
    </dxf>
    <dxf>
      <font>
        <b/>
        <color rgb="FFC00000"/>
      </font>
      <fill>
        <patternFill patternType="solid">
          <fgColor rgb="FFFCD8D3"/>
          <bgColor rgb="FFFCD8D3"/>
        </patternFill>
      </fill>
    </dxf>
    <dxf>
      <font>
        <b/>
        <color rgb="FF4F6128"/>
      </font>
      <fill>
        <patternFill patternType="solid">
          <fgColor rgb="FFD6E3BC"/>
          <bgColor rgb="FFD6E3BC"/>
        </patternFill>
      </fill>
    </dxf>
    <dxf>
      <font>
        <b/>
        <color rgb="FFC45400"/>
      </font>
      <fill>
        <patternFill patternType="solid">
          <fgColor rgb="FFFFE5D2"/>
          <bgColor rgb="FFFFE5D2"/>
        </patternFill>
      </fill>
    </dxf>
    <dxf>
      <font>
        <b/>
        <i val="0"/>
        <strike val="0"/>
        <condense val="0"/>
        <extend val="0"/>
        <outline val="0"/>
        <shadow val="0"/>
        <u val="none"/>
        <vertAlign val="baseline"/>
        <sz val="11"/>
        <color theme="1"/>
        <name val="Calibri"/>
        <family val="2"/>
        <scheme val="minor"/>
      </font>
      <alignment horizontal="general" vertical="center" textRotation="0" wrapText="0" indent="0" justifyLastLine="0" shrinkToFit="0" readingOrder="0"/>
    </dxf>
    <dxf>
      <font>
        <b/>
        <i val="0"/>
        <strike val="0"/>
        <condense val="0"/>
        <extend val="0"/>
        <outline val="0"/>
        <shadow val="0"/>
        <u val="none"/>
        <vertAlign val="baseline"/>
        <sz val="11"/>
        <color theme="1"/>
        <name val="Calibri"/>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12"/>
        <color rgb="FF000000"/>
        <name val="Calibri"/>
        <family val="2"/>
        <scheme val="none"/>
      </font>
      <alignment horizontal="left" vertical="top" textRotation="0" wrapText="0" indent="1" justifyLastLine="0" shrinkToFit="0" readingOrder="0"/>
    </dxf>
    <dxf>
      <font>
        <b val="0"/>
        <i val="0"/>
        <strike val="0"/>
        <condense val="0"/>
        <extend val="0"/>
        <outline val="0"/>
        <shadow val="0"/>
        <u val="none"/>
        <vertAlign val="baseline"/>
        <sz val="12"/>
        <color rgb="FF000000"/>
        <name val="Calibri"/>
        <family val="2"/>
        <scheme val="none"/>
      </font>
      <alignment horizontal="left" vertical="top" textRotation="0" wrapText="0" indent="1" justifyLastLine="0" shrinkToFit="0" readingOrder="0"/>
    </dxf>
    <dxf>
      <font>
        <b/>
        <i val="0"/>
        <strike val="0"/>
        <condense val="0"/>
        <extend val="0"/>
        <outline val="0"/>
        <shadow val="0"/>
        <u val="none"/>
        <vertAlign val="baseline"/>
        <sz val="12"/>
        <color rgb="FF000000"/>
        <name val="Calibri"/>
        <family val="2"/>
        <scheme val="none"/>
      </font>
      <alignment horizontal="left" vertical="center" textRotation="0" wrapText="0" indent="1" justifyLastLine="0" shrinkToFit="0" readingOrder="0"/>
    </dxf>
    <dxf>
      <font>
        <b val="0"/>
        <i val="0"/>
        <strike val="0"/>
        <condense val="0"/>
        <extend val="0"/>
        <outline val="0"/>
        <shadow val="0"/>
        <u val="none"/>
        <vertAlign val="baseline"/>
        <sz val="12"/>
        <color theme="1"/>
        <name val="Calibri"/>
        <family val="2"/>
        <scheme val="none"/>
      </font>
      <numFmt numFmtId="12" formatCode="&quot;$&quot;#,##0.00_);[Red]\(&quot;$&quot;#,##0.00\)"/>
      <alignment horizontal="center" vertical="center" textRotation="0" wrapText="1" indent="0" justifyLastLine="0" shrinkToFit="0" readingOrder="0"/>
    </dxf>
    <dxf>
      <font>
        <b val="0"/>
        <i val="0"/>
        <strike val="0"/>
        <condense val="0"/>
        <extend val="0"/>
        <outline val="0"/>
        <shadow val="0"/>
        <u val="none"/>
        <vertAlign val="baseline"/>
        <sz val="12"/>
        <color theme="1"/>
        <name val="Calibri"/>
        <family val="2"/>
        <scheme val="none"/>
      </font>
      <numFmt numFmtId="12" formatCode="&quot;$&quot;#,##0.00_);[Red]\(&quot;$&quot;#,##0.00\)"/>
      <alignment horizontal="center" vertical="center" textRotation="0" wrapText="1" indent="0" justifyLastLine="0" shrinkToFit="0" readingOrder="0"/>
    </dxf>
    <dxf>
      <alignment horizontal="left" textRotation="0" wrapText="1" indent="0" justifyLastLine="0" shrinkToFit="0" readingOrder="0"/>
    </dxf>
    <dxf>
      <font>
        <b val="0"/>
        <i val="0"/>
        <strike val="0"/>
        <condense val="0"/>
        <extend val="0"/>
        <outline val="0"/>
        <shadow val="0"/>
        <u val="none"/>
        <vertAlign val="baseline"/>
        <sz val="11"/>
        <color theme="1"/>
        <name val="Calibri"/>
        <family val="2"/>
        <scheme val="none"/>
      </font>
      <alignment horizontal="general" vertical="center" textRotation="0" wrapText="0" indent="0" justifyLastLine="0" shrinkToFit="0" readingOrder="0"/>
    </dxf>
    <dxf>
      <fill>
        <patternFill patternType="none"/>
      </fill>
    </dxf>
    <dxf>
      <fill>
        <patternFill patternType="none"/>
      </fill>
    </dxf>
    <dxf>
      <fill>
        <patternFill patternType="solid">
          <fgColor rgb="FFAAD4F4"/>
          <bgColor rgb="FFAAD4F4"/>
        </patternFill>
      </fill>
    </dxf>
    <dxf>
      <fill>
        <patternFill patternType="none"/>
      </fill>
    </dxf>
    <dxf>
      <fill>
        <patternFill patternType="none"/>
      </fill>
    </dxf>
    <dxf>
      <fill>
        <patternFill patternType="solid">
          <fgColor rgb="FFAAD4F4"/>
          <bgColor rgb="FFAAD4F4"/>
        </patternFill>
      </fill>
    </dxf>
    <dxf>
      <fill>
        <patternFill patternType="none"/>
      </fill>
    </dxf>
    <dxf>
      <fill>
        <patternFill patternType="none"/>
      </fill>
    </dxf>
    <dxf>
      <fill>
        <patternFill patternType="solid">
          <fgColor rgb="FFAAD4F4"/>
          <bgColor rgb="FFAAD4F4"/>
        </patternFill>
      </fill>
    </dxf>
    <dxf>
      <fill>
        <patternFill patternType="none"/>
      </fill>
    </dxf>
    <dxf>
      <fill>
        <patternFill patternType="none"/>
      </fill>
    </dxf>
    <dxf>
      <fill>
        <patternFill patternType="solid">
          <fgColor rgb="FFAAD4F4"/>
          <bgColor rgb="FFAAD4F4"/>
        </patternFill>
      </fill>
    </dxf>
    <dxf>
      <fill>
        <patternFill patternType="none"/>
      </fill>
    </dxf>
    <dxf>
      <fill>
        <patternFill patternType="none"/>
      </fill>
    </dxf>
    <dxf>
      <fill>
        <patternFill patternType="solid">
          <fgColor rgb="FFAAD4F4"/>
          <bgColor rgb="FFAAD4F4"/>
        </patternFill>
      </fill>
    </dxf>
    <dxf>
      <fill>
        <patternFill patternType="none"/>
      </fill>
    </dxf>
    <dxf>
      <fill>
        <patternFill patternType="none"/>
      </fill>
    </dxf>
    <dxf>
      <fill>
        <patternFill patternType="solid">
          <fgColor rgb="FFAAD4F4"/>
          <bgColor rgb="FFAAD4F4"/>
        </patternFill>
      </fill>
    </dxf>
    <dxf>
      <fill>
        <patternFill patternType="none"/>
      </fill>
    </dxf>
    <dxf>
      <fill>
        <patternFill patternType="none"/>
      </fill>
    </dxf>
    <dxf>
      <fill>
        <patternFill patternType="solid">
          <fgColor rgb="FFAAD4F4"/>
          <bgColor rgb="FFAAD4F4"/>
        </patternFill>
      </fill>
    </dxf>
    <dxf>
      <fill>
        <patternFill patternType="none"/>
      </fill>
    </dxf>
    <dxf>
      <fill>
        <patternFill patternType="none"/>
      </fill>
    </dxf>
    <dxf>
      <fill>
        <patternFill patternType="solid">
          <fgColor rgb="FFAAD4F4"/>
          <bgColor rgb="FFAAD4F4"/>
        </patternFill>
      </fill>
    </dxf>
    <dxf>
      <fill>
        <patternFill patternType="none"/>
      </fill>
    </dxf>
    <dxf>
      <fill>
        <patternFill patternType="none"/>
      </fill>
    </dxf>
    <dxf>
      <fill>
        <patternFill patternType="solid">
          <fgColor rgb="FFAAD4F4"/>
          <bgColor rgb="FFAAD4F4"/>
        </patternFill>
      </fill>
    </dxf>
    <dxf>
      <fill>
        <patternFill patternType="none"/>
      </fill>
    </dxf>
    <dxf>
      <fill>
        <patternFill patternType="none"/>
      </fill>
    </dxf>
    <dxf>
      <fill>
        <patternFill patternType="solid">
          <fgColor rgb="FFAAD4F4"/>
          <bgColor rgb="FFAAD4F4"/>
        </patternFill>
      </fill>
    </dxf>
    <dxf>
      <fill>
        <patternFill patternType="solid">
          <fgColor rgb="FFF3F3F3"/>
          <bgColor rgb="FFF3F3F3"/>
        </patternFill>
      </fill>
    </dxf>
    <dxf>
      <fill>
        <patternFill patternType="solid">
          <fgColor rgb="FFFFFFFF"/>
          <bgColor rgb="FFFFFFFF"/>
        </patternFill>
      </fill>
    </dxf>
    <dxf>
      <fill>
        <patternFill patternType="solid">
          <fgColor rgb="FFE5F2FB"/>
          <bgColor rgb="FFE5F2FB"/>
        </patternFill>
      </fill>
    </dxf>
    <dxf>
      <fill>
        <patternFill patternType="solid">
          <fgColor rgb="FFE5F2FB"/>
          <bgColor rgb="FFE5F2FB"/>
        </patternFill>
      </fill>
    </dxf>
    <dxf>
      <fill>
        <patternFill patternType="none"/>
      </fill>
    </dxf>
    <dxf>
      <fill>
        <patternFill patternType="solid">
          <fgColor rgb="FFAAD4F4"/>
          <bgColor rgb="FFAAD4F4"/>
        </patternFill>
      </fill>
    </dxf>
    <dxf>
      <fill>
        <patternFill patternType="none"/>
      </fill>
    </dxf>
    <dxf>
      <fill>
        <patternFill patternType="none"/>
      </fill>
    </dxf>
    <dxf>
      <fill>
        <patternFill patternType="solid">
          <fgColor rgb="FFAAD4F4"/>
          <bgColor rgb="FFAAD4F4"/>
        </patternFill>
      </fill>
    </dxf>
    <dxf>
      <fill>
        <patternFill patternType="none"/>
      </fill>
    </dxf>
    <dxf>
      <fill>
        <patternFill patternType="none"/>
      </fill>
    </dxf>
    <dxf>
      <fill>
        <patternFill patternType="solid">
          <fgColor rgb="FFAAD4F4"/>
          <bgColor rgb="FFAAD4F4"/>
        </patternFill>
      </fill>
    </dxf>
    <dxf>
      <fill>
        <patternFill patternType="none"/>
      </fill>
    </dxf>
    <dxf>
      <fill>
        <patternFill patternType="none"/>
      </fill>
    </dxf>
    <dxf>
      <fill>
        <patternFill patternType="solid">
          <fgColor rgb="FFAAD4F4"/>
          <bgColor rgb="FFAAD4F4"/>
        </patternFill>
      </fill>
    </dxf>
    <dxf>
      <fill>
        <patternFill patternType="none"/>
      </fill>
    </dxf>
    <dxf>
      <fill>
        <patternFill patternType="none"/>
      </fill>
    </dxf>
    <dxf>
      <fill>
        <patternFill patternType="solid">
          <fgColor rgb="FFAAD4F4"/>
          <bgColor rgb="FFAAD4F4"/>
        </patternFill>
      </fill>
    </dxf>
    <dxf>
      <fill>
        <patternFill patternType="solid">
          <fgColor rgb="FFE5F2FB"/>
          <bgColor rgb="FFE5F2FB"/>
        </patternFill>
      </fill>
    </dxf>
    <dxf>
      <fill>
        <patternFill patternType="none"/>
      </fill>
    </dxf>
    <dxf>
      <fill>
        <patternFill patternType="solid">
          <fgColor rgb="FFAAD4F4"/>
          <bgColor rgb="FFAAD4F4"/>
        </patternFill>
      </fill>
    </dxf>
  </dxfs>
  <tableStyles count="18">
    <tableStyle name="Req 2-style" pivot="0" count="3" xr9:uid="{00000000-0011-0000-FFFF-FFFF00000000}">
      <tableStyleElement type="headerRow" dxfId="137"/>
      <tableStyleElement type="firstRowStripe" dxfId="136"/>
      <tableStyleElement type="secondRowStripe" dxfId="135"/>
    </tableStyle>
    <tableStyle name="Req 4-style" pivot="0" count="3" xr9:uid="{00000000-0011-0000-FFFF-FFFF01000000}">
      <tableStyleElement type="headerRow" dxfId="134"/>
      <tableStyleElement type="firstRowStripe" dxfId="133"/>
      <tableStyleElement type="secondRowStripe" dxfId="132"/>
    </tableStyle>
    <tableStyle name="Req 5-style" pivot="0" count="3" xr9:uid="{00000000-0011-0000-FFFF-FFFF02000000}">
      <tableStyleElement type="headerRow" dxfId="131"/>
      <tableStyleElement type="firstRowStripe" dxfId="130"/>
      <tableStyleElement type="secondRowStripe" dxfId="129"/>
    </tableStyle>
    <tableStyle name="Req 5-style 2" pivot="0" count="3" xr9:uid="{00000000-0011-0000-FFFF-FFFF03000000}">
      <tableStyleElement type="headerRow" dxfId="128"/>
      <tableStyleElement type="firstRowStripe" dxfId="127"/>
      <tableStyleElement type="secondRowStripe" dxfId="126"/>
    </tableStyle>
    <tableStyle name="Req 1 Appendix-style" pivot="0" count="3" xr9:uid="{00000000-0011-0000-FFFF-FFFF04000000}">
      <tableStyleElement type="headerRow" dxfId="125"/>
      <tableStyleElement type="firstRowStripe" dxfId="124"/>
      <tableStyleElement type="secondRowStripe" dxfId="123"/>
    </tableStyle>
    <tableStyle name="Allocations-style" pivot="0" count="3" xr9:uid="{00000000-0011-0000-FFFF-FFFF05000000}">
      <tableStyleElement type="headerRow" dxfId="122"/>
      <tableStyleElement type="firstRowStripe" dxfId="121"/>
      <tableStyleElement type="secondRowStripe" dxfId="120"/>
    </tableStyle>
    <tableStyle name="Data-style" pivot="0" count="3" xr9:uid="{00000000-0011-0000-FFFF-FFFF06000000}">
      <tableStyleElement type="headerRow" dxfId="119"/>
      <tableStyleElement type="firstRowStripe" dxfId="118"/>
      <tableStyleElement type="secondRowStripe" dxfId="117"/>
    </tableStyle>
    <tableStyle name="Dropdowns-style" pivot="0" count="3" xr9:uid="{00000000-0011-0000-FFFF-FFFF07000000}">
      <tableStyleElement type="headerRow" dxfId="116"/>
      <tableStyleElement type="firstRowStripe" dxfId="115"/>
      <tableStyleElement type="secondRowStripe" dxfId="114"/>
    </tableStyle>
    <tableStyle name="Dropdowns-style 2" pivot="0" count="3" xr9:uid="{00000000-0011-0000-FFFF-FFFF08000000}">
      <tableStyleElement type="headerRow" dxfId="113"/>
      <tableStyleElement type="firstRowStripe" dxfId="112"/>
      <tableStyleElement type="secondRowStripe" dxfId="111"/>
    </tableStyle>
    <tableStyle name="Dropdowns-style 3" pivot="0" count="3" xr9:uid="{00000000-0011-0000-FFFF-FFFF09000000}">
      <tableStyleElement type="headerRow" dxfId="110"/>
      <tableStyleElement type="firstRowStripe" dxfId="109"/>
      <tableStyleElement type="secondRowStripe" dxfId="108"/>
    </tableStyle>
    <tableStyle name="Dropdowns-style 4" pivot="0" count="3" xr9:uid="{00000000-0011-0000-FFFF-FFFF0A000000}">
      <tableStyleElement type="headerRow" dxfId="107"/>
      <tableStyleElement type="firstRowStripe" dxfId="106"/>
      <tableStyleElement type="secondRowStripe" dxfId="105"/>
    </tableStyle>
    <tableStyle name="Dropdowns-style 5" pivot="0" count="3" xr9:uid="{00000000-0011-0000-FFFF-FFFF0B000000}">
      <tableStyleElement type="headerRow" dxfId="104"/>
      <tableStyleElement type="firstRowStripe" dxfId="103"/>
      <tableStyleElement type="secondRowStripe" dxfId="102"/>
    </tableStyle>
    <tableStyle name="Dropdowns-style 6" pivot="0" count="3" xr9:uid="{00000000-0011-0000-FFFF-FFFF0C000000}">
      <tableStyleElement type="headerRow" dxfId="101"/>
      <tableStyleElement type="firstRowStripe" dxfId="100"/>
      <tableStyleElement type="secondRowStripe" dxfId="99"/>
    </tableStyle>
    <tableStyle name="Dropdowns-style 7" pivot="0" count="3" xr9:uid="{00000000-0011-0000-FFFF-FFFF0D000000}">
      <tableStyleElement type="headerRow" dxfId="98"/>
      <tableStyleElement type="firstRowStripe" dxfId="97"/>
      <tableStyleElement type="secondRowStripe" dxfId="96"/>
    </tableStyle>
    <tableStyle name="Dropdowns-style 8" pivot="0" count="3" xr9:uid="{00000000-0011-0000-FFFF-FFFF0E000000}">
      <tableStyleElement type="headerRow" dxfId="95"/>
      <tableStyleElement type="firstRowStripe" dxfId="94"/>
      <tableStyleElement type="secondRowStripe" dxfId="93"/>
    </tableStyle>
    <tableStyle name="Dropdowns-style 9" pivot="0" count="3" xr9:uid="{00000000-0011-0000-FFFF-FFFF0F000000}">
      <tableStyleElement type="headerRow" dxfId="92"/>
      <tableStyleElement type="firstRowStripe" dxfId="91"/>
      <tableStyleElement type="secondRowStripe" dxfId="90"/>
    </tableStyle>
    <tableStyle name="Dropdowns-style 10" pivot="0" count="3" xr9:uid="{00000000-0011-0000-FFFF-FFFF10000000}">
      <tableStyleElement type="headerRow" dxfId="89"/>
      <tableStyleElement type="firstRowStripe" dxfId="88"/>
      <tableStyleElement type="secondRowStripe" dxfId="87"/>
    </tableStyle>
    <tableStyle name="Table Style 1" pivot="0" count="0" xr9:uid="{EAD11774-752B-42A5-9E4B-90E4F0FADB23}"/>
  </tableStyles>
  <colors>
    <mruColors>
      <color rgb="FFAAD4F4"/>
      <color rgb="FFE5F2FB"/>
      <color rgb="FF3F6490"/>
      <color rgb="FFFCEA68"/>
      <color rgb="FFFEF6B8"/>
      <color rgb="FFD9EAD3"/>
      <color rgb="FFC00000"/>
      <color rgb="FFFFCC99"/>
      <color rgb="FFAFFF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25" Type="http://schemas.microsoft.com/office/2017/10/relationships/person" Target="persons/person.xml"/><Relationship Id="rId2" Type="http://schemas.openxmlformats.org/officeDocument/2006/relationships/worksheet" Target="worksheets/sheet2.xml"/><Relationship Id="rId20" Type="http://customschemas.google.com/relationships/workbookmetadata" Target="metadata"/><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eetMetadata" Target="metadata.xml"/><Relationship Id="rId5" Type="http://schemas.openxmlformats.org/officeDocument/2006/relationships/worksheet" Target="worksheets/sheet5.xml"/><Relationship Id="rId23" Type="http://schemas.openxmlformats.org/officeDocument/2006/relationships/sharedStrings" Target="sharedStrings.xml"/><Relationship Id="rId28"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hyperlink" Target="#'Appendix 1- High Needs Schools'!A1"/></Relationships>
</file>

<file path=xl/drawings/_rels/drawing2.xml.rels><?xml version="1.0" encoding="UTF-8" standalone="yes"?>
<Relationships xmlns="http://schemas.openxmlformats.org/package/2006/relationships"><Relationship Id="rId2" Type="http://schemas.openxmlformats.org/officeDocument/2006/relationships/hyperlink" Target="#Appendix_1__Oregon_CLSD_High_Needs_Schools_By_District_Tool"/><Relationship Id="rId1" Type="http://schemas.openxmlformats.org/officeDocument/2006/relationships/hyperlink" Target="#'Appendix 1- High Needs Schools'!A1"/></Relationships>
</file>

<file path=xl/drawings/_rels/drawing4.xml.rels><?xml version="1.0" encoding="UTF-8" standalone="yes"?>
<Relationships xmlns="http://schemas.openxmlformats.org/package/2006/relationships"><Relationship Id="rId1" Type="http://schemas.openxmlformats.org/officeDocument/2006/relationships/hyperlink" Target="https://www.oregon.gov/ode/educator-resources/assessment/Documents/RightAssessmentRightPurpose.pdf" TargetMode="External"/></Relationships>
</file>

<file path=xl/drawings/drawing1.xml><?xml version="1.0" encoding="utf-8"?>
<xdr:wsDr xmlns:xdr="http://schemas.openxmlformats.org/drawingml/2006/spreadsheetDrawing" xmlns:a="http://schemas.openxmlformats.org/drawingml/2006/main">
  <xdr:oneCellAnchor>
    <xdr:from>
      <xdr:col>6</xdr:col>
      <xdr:colOff>96157</xdr:colOff>
      <xdr:row>9</xdr:row>
      <xdr:rowOff>289379</xdr:rowOff>
    </xdr:from>
    <xdr:ext cx="828675" cy="409575"/>
    <xdr:sp macro="" textlink="">
      <xdr:nvSpPr>
        <xdr:cNvPr id="3" name="Shape 3">
          <a:extLst>
            <a:ext uri="{FF2B5EF4-FFF2-40B4-BE49-F238E27FC236}">
              <a16:creationId xmlns:a16="http://schemas.microsoft.com/office/drawing/2014/main" id="{00000000-0008-0000-0100-000003000000}"/>
            </a:ext>
            <a:ext uri="{C183D7F6-B498-43B3-948B-1728B52AA6E4}">
              <adec:decorative xmlns:adec="http://schemas.microsoft.com/office/drawing/2017/decorative" val="1"/>
            </a:ext>
          </a:extLst>
        </xdr:cNvPr>
        <xdr:cNvSpPr/>
      </xdr:nvSpPr>
      <xdr:spPr>
        <a:xfrm>
          <a:off x="7893050" y="7868558"/>
          <a:ext cx="828675" cy="409575"/>
        </a:xfrm>
        <a:prstGeom prst="leftArrow">
          <a:avLst>
            <a:gd name="adj1" fmla="val 50000"/>
            <a:gd name="adj2" fmla="val 50000"/>
          </a:avLst>
        </a:prstGeom>
        <a:solidFill>
          <a:srgbClr val="058DC7"/>
        </a:solidFill>
        <a:ln w="12700" cap="flat" cmpd="sng">
          <a:solidFill>
            <a:srgbClr val="1C3052"/>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8</xdr:col>
      <xdr:colOff>1361</xdr:colOff>
      <xdr:row>8</xdr:row>
      <xdr:rowOff>1079046</xdr:rowOff>
    </xdr:from>
    <xdr:ext cx="5237389" cy="971550"/>
    <xdr:sp macro="" textlink="">
      <xdr:nvSpPr>
        <xdr:cNvPr id="4" name="Shape 4">
          <a:extLst>
            <a:ext uri="{FF2B5EF4-FFF2-40B4-BE49-F238E27FC236}">
              <a16:creationId xmlns:a16="http://schemas.microsoft.com/office/drawing/2014/main" id="{00000000-0008-0000-0100-000004000000}"/>
            </a:ext>
            <a:ext uri="{C183D7F6-B498-43B3-948B-1728B52AA6E4}">
              <adec:decorative xmlns:adec="http://schemas.microsoft.com/office/drawing/2017/decorative" val="1"/>
            </a:ext>
          </a:extLst>
        </xdr:cNvPr>
        <xdr:cNvSpPr/>
      </xdr:nvSpPr>
      <xdr:spPr>
        <a:xfrm>
          <a:off x="9022897" y="7596867"/>
          <a:ext cx="5237389" cy="971550"/>
        </a:xfrm>
        <a:prstGeom prst="rect">
          <a:avLst/>
        </a:prstGeom>
        <a:solidFill>
          <a:srgbClr val="2B4462"/>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ctr" rtl="0">
            <a:spcBef>
              <a:spcPts val="0"/>
            </a:spcBef>
            <a:spcAft>
              <a:spcPts val="0"/>
            </a:spcAft>
            <a:buNone/>
          </a:pPr>
          <a:r>
            <a:rPr lang="en-US" sz="1200">
              <a:solidFill>
                <a:srgbClr val="FFFFFF"/>
              </a:solidFill>
              <a:latin typeface="Calibri"/>
              <a:ea typeface="Calibri"/>
              <a:cs typeface="Calibri"/>
              <a:sym typeface="Calibri"/>
            </a:rPr>
            <a:t>Districts with an eligibility ranking closest to 1 will have the </a:t>
          </a:r>
          <a:r>
            <a:rPr lang="en-US" sz="1200" b="1">
              <a:solidFill>
                <a:srgbClr val="FFFFFF"/>
              </a:solidFill>
              <a:latin typeface="Calibri"/>
              <a:ea typeface="Calibri"/>
              <a:cs typeface="Calibri"/>
              <a:sym typeface="Calibri"/>
            </a:rPr>
            <a:t>highest priority for funding consideration.</a:t>
          </a:r>
          <a:r>
            <a:rPr lang="en-US" sz="1200">
              <a:latin typeface="Calibri"/>
              <a:ea typeface="Calibri"/>
              <a:cs typeface="Calibri"/>
              <a:sym typeface="Calibri"/>
            </a:rPr>
            <a:t> </a:t>
          </a:r>
          <a:endParaRPr sz="1200">
            <a:latin typeface="Calibri"/>
            <a:ea typeface="Calibri"/>
            <a:cs typeface="Calibri"/>
            <a:sym typeface="Calibri"/>
          </a:endParaRPr>
        </a:p>
      </xdr:txBody>
    </xdr:sp>
    <xdr:clientData fLocksWithSheet="0"/>
  </xdr:oneCellAnchor>
  <xdr:oneCellAnchor>
    <xdr:from>
      <xdr:col>8</xdr:col>
      <xdr:colOff>54429</xdr:colOff>
      <xdr:row>10</xdr:row>
      <xdr:rowOff>122463</xdr:rowOff>
    </xdr:from>
    <xdr:ext cx="5181146" cy="3563297"/>
    <xdr:sp macro="" textlink="">
      <xdr:nvSpPr>
        <xdr:cNvPr id="6" name="Shape 4">
          <a:hlinkClick xmlns:r="http://schemas.openxmlformats.org/officeDocument/2006/relationships" r:id="rId1"/>
          <a:extLst>
            <a:ext uri="{FF2B5EF4-FFF2-40B4-BE49-F238E27FC236}">
              <a16:creationId xmlns:a16="http://schemas.microsoft.com/office/drawing/2014/main" id="{B3631214-2B47-4F9D-9A67-2F5E54133001}"/>
            </a:ext>
            <a:ext uri="{C183D7F6-B498-43B3-948B-1728B52AA6E4}">
              <adec:decorative xmlns:adec="http://schemas.microsoft.com/office/drawing/2017/decorative" val="1"/>
            </a:ext>
          </a:extLst>
        </xdr:cNvPr>
        <xdr:cNvSpPr/>
      </xdr:nvSpPr>
      <xdr:spPr>
        <a:xfrm>
          <a:off x="9065907" y="9150506"/>
          <a:ext cx="5181146" cy="3563297"/>
        </a:xfrm>
        <a:prstGeom prst="rect">
          <a:avLst/>
        </a:prstGeom>
        <a:solidFill>
          <a:srgbClr val="AAD4F4"/>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r>
            <a:rPr lang="en-US" sz="1200" b="1"/>
            <a:t>How were the eligibility rankings calculated?</a:t>
          </a:r>
        </a:p>
        <a:p>
          <a:endParaRPr lang="en-US" sz="1200"/>
        </a:p>
        <a:p>
          <a:r>
            <a:rPr lang="en-US" sz="1200"/>
            <a:t>To determine eligibility rankings, the Oregon Department of Education (ODE) used three weighted data indicators aligned with the federally defined CLSD eligibility criteria:</a:t>
          </a:r>
        </a:p>
        <a:p>
          <a:endParaRPr lang="en-US" sz="1200"/>
        </a:p>
        <a:p>
          <a:r>
            <a:rPr lang="en-US" sz="1200" b="1"/>
            <a:t>1) High-Needs Schools (25%)</a:t>
          </a:r>
          <a:br>
            <a:rPr lang="en-US" sz="1200"/>
          </a:br>
          <a:r>
            <a:rPr lang="en-US" sz="1200"/>
            <a:t>Based on the number and percentage of high-needs schools within the district. For more information about how high needs schools were calculated, please see </a:t>
          </a:r>
          <a:r>
            <a:rPr lang="en-US" sz="1200" b="1" u="sng">
              <a:solidFill>
                <a:schemeClr val="accent1">
                  <a:lumMod val="50000"/>
                </a:schemeClr>
              </a:solidFill>
            </a:rPr>
            <a:t>Appendix</a:t>
          </a:r>
          <a:r>
            <a:rPr lang="en-US" sz="1200" b="1" u="sng" baseline="0">
              <a:solidFill>
                <a:schemeClr val="accent1">
                  <a:lumMod val="50000"/>
                </a:schemeClr>
              </a:solidFill>
            </a:rPr>
            <a:t> 1.</a:t>
          </a:r>
        </a:p>
        <a:p>
          <a:endParaRPr lang="en-US" sz="1200"/>
        </a:p>
        <a:p>
          <a:r>
            <a:rPr lang="en-US" sz="1200" b="1"/>
            <a:t>2) Student Poverty (25%)</a:t>
          </a:r>
          <a:br>
            <a:rPr lang="en-US" sz="1200"/>
          </a:br>
          <a:r>
            <a:rPr lang="en-US" sz="1200"/>
            <a:t>Based on the number and percentage of students living in poverty, as determined by Small Area Income and Poverty Estimates (SAIPE).</a:t>
          </a:r>
        </a:p>
        <a:p>
          <a:endParaRPr lang="en-US" sz="1200"/>
        </a:p>
        <a:p>
          <a:r>
            <a:rPr lang="en-US" sz="1200" b="1"/>
            <a:t>3) ELA Proficiency (50%)</a:t>
          </a:r>
          <a:br>
            <a:rPr lang="en-US" sz="1200"/>
          </a:br>
          <a:r>
            <a:rPr lang="en-US" sz="1200"/>
            <a:t>Based on the number and percentage of students not proficient in the statewide English Language Arts (ELA) assessment.</a:t>
          </a:r>
        </a:p>
      </xdr:txBody>
    </xdr:sp>
    <xdr:clientData fLocksWithSheet="0"/>
  </xdr:oneCellAnchor>
  <xdr:oneCellAnchor>
    <xdr:from>
      <xdr:col>8</xdr:col>
      <xdr:colOff>40250</xdr:colOff>
      <xdr:row>7</xdr:row>
      <xdr:rowOff>377016</xdr:rowOff>
    </xdr:from>
    <xdr:ext cx="5237389" cy="1254658"/>
    <xdr:sp macro="" textlink="">
      <xdr:nvSpPr>
        <xdr:cNvPr id="2" name="Shape 4">
          <a:extLst>
            <a:ext uri="{FF2B5EF4-FFF2-40B4-BE49-F238E27FC236}">
              <a16:creationId xmlns:a16="http://schemas.microsoft.com/office/drawing/2014/main" id="{E32A680A-4496-40A9-A6FB-3F0A595393E7}"/>
            </a:ext>
            <a:ext uri="{C183D7F6-B498-43B3-948B-1728B52AA6E4}">
              <adec:decorative xmlns:adec="http://schemas.microsoft.com/office/drawing/2017/decorative" val="1"/>
            </a:ext>
          </a:extLst>
        </xdr:cNvPr>
        <xdr:cNvSpPr/>
      </xdr:nvSpPr>
      <xdr:spPr>
        <a:xfrm>
          <a:off x="9051728" y="6580690"/>
          <a:ext cx="5237389" cy="1254658"/>
        </a:xfrm>
        <a:prstGeom prst="rect">
          <a:avLst/>
        </a:prstGeom>
        <a:solidFill>
          <a:srgbClr val="2B4462"/>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ctr" rtl="0">
            <a:spcBef>
              <a:spcPts val="0"/>
            </a:spcBef>
            <a:spcAft>
              <a:spcPts val="0"/>
            </a:spcAft>
            <a:buNone/>
          </a:pPr>
          <a:r>
            <a:rPr lang="en-US" sz="1200">
              <a:solidFill>
                <a:schemeClr val="bg1"/>
              </a:solidFill>
              <a:latin typeface="Calibri"/>
              <a:ea typeface="Calibri"/>
              <a:cs typeface="Calibri"/>
              <a:sym typeface="Calibri"/>
            </a:rPr>
            <a:t>The </a:t>
          </a:r>
          <a:r>
            <a:rPr lang="en-US" sz="1200" b="1">
              <a:solidFill>
                <a:schemeClr val="bg1"/>
              </a:solidFill>
              <a:latin typeface="Calibri"/>
              <a:ea typeface="Calibri"/>
              <a:cs typeface="Calibri"/>
              <a:sym typeface="Calibri"/>
            </a:rPr>
            <a:t>preliminary</a:t>
          </a:r>
          <a:r>
            <a:rPr lang="en-US" sz="1200" b="1" baseline="0">
              <a:solidFill>
                <a:schemeClr val="bg1"/>
              </a:solidFill>
              <a:latin typeface="Calibri"/>
              <a:ea typeface="Calibri"/>
              <a:cs typeface="Calibri"/>
              <a:sym typeface="Calibri"/>
            </a:rPr>
            <a:t> allocation </a:t>
          </a:r>
          <a:r>
            <a:rPr lang="en-US" sz="1200" baseline="0">
              <a:solidFill>
                <a:schemeClr val="bg1"/>
              </a:solidFill>
              <a:latin typeface="Calibri"/>
              <a:ea typeface="Calibri"/>
              <a:cs typeface="Calibri"/>
              <a:sym typeface="Calibri"/>
            </a:rPr>
            <a:t>is the amount that districts will budget for  during the application process. </a:t>
          </a:r>
        </a:p>
        <a:p>
          <a:pPr marL="0" lvl="0" indent="0" algn="ctr" rtl="0">
            <a:spcBef>
              <a:spcPts val="0"/>
            </a:spcBef>
            <a:spcAft>
              <a:spcPts val="0"/>
            </a:spcAft>
            <a:buNone/>
          </a:pPr>
          <a:endParaRPr lang="en-US" sz="1200" baseline="0">
            <a:solidFill>
              <a:schemeClr val="bg1"/>
            </a:solidFill>
            <a:latin typeface="Calibri"/>
            <a:cs typeface="Calibri"/>
            <a:sym typeface="Calibri"/>
          </a:endParaRPr>
        </a:p>
        <a:p>
          <a:pPr marL="0" lvl="0" indent="0" algn="ctr" rtl="0">
            <a:spcBef>
              <a:spcPts val="0"/>
            </a:spcBef>
            <a:spcAft>
              <a:spcPts val="0"/>
            </a:spcAft>
            <a:buNone/>
          </a:pPr>
          <a:r>
            <a:rPr lang="en-US" sz="1200">
              <a:solidFill>
                <a:schemeClr val="bg1"/>
              </a:solidFill>
            </a:rPr>
            <a:t>Final allocations may be adjusted by ODE based on program priorities, available funding, or to ensure equitable distribution among eligible applicants.</a:t>
          </a:r>
          <a:endParaRPr sz="1200">
            <a:solidFill>
              <a:schemeClr val="bg1"/>
            </a:solidFill>
            <a:latin typeface="Calibri"/>
            <a:ea typeface="Calibri"/>
            <a:cs typeface="Calibri"/>
            <a:sym typeface="Calibri"/>
          </a:endParaRPr>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5</xdr:col>
      <xdr:colOff>83417</xdr:colOff>
      <xdr:row>39</xdr:row>
      <xdr:rowOff>799811</xdr:rowOff>
    </xdr:from>
    <xdr:ext cx="828675" cy="409575"/>
    <xdr:sp macro="" textlink="">
      <xdr:nvSpPr>
        <xdr:cNvPr id="3" name="Shape 3">
          <a:extLst>
            <a:ext uri="{FF2B5EF4-FFF2-40B4-BE49-F238E27FC236}">
              <a16:creationId xmlns:a16="http://schemas.microsoft.com/office/drawing/2014/main" id="{C3D281FB-55C4-4784-81C3-6B411BF64F0E}"/>
            </a:ext>
            <a:ext uri="{C183D7F6-B498-43B3-948B-1728B52AA6E4}">
              <adec:decorative xmlns:adec="http://schemas.microsoft.com/office/drawing/2017/decorative" val="1"/>
            </a:ext>
          </a:extLst>
        </xdr:cNvPr>
        <xdr:cNvSpPr/>
      </xdr:nvSpPr>
      <xdr:spPr>
        <a:xfrm>
          <a:off x="21696508" y="22724629"/>
          <a:ext cx="828675" cy="409575"/>
        </a:xfrm>
        <a:prstGeom prst="leftArrow">
          <a:avLst>
            <a:gd name="adj1" fmla="val 50000"/>
            <a:gd name="adj2" fmla="val 50000"/>
          </a:avLst>
        </a:prstGeom>
        <a:solidFill>
          <a:srgbClr val="058DC7"/>
        </a:solidFill>
        <a:ln w="12700" cap="flat" cmpd="sng">
          <a:solidFill>
            <a:srgbClr val="1C3052"/>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6</xdr:col>
      <xdr:colOff>180109</xdr:colOff>
      <xdr:row>39</xdr:row>
      <xdr:rowOff>159038</xdr:rowOff>
    </xdr:from>
    <xdr:ext cx="2905991" cy="1766454"/>
    <xdr:sp macro="" textlink="">
      <xdr:nvSpPr>
        <xdr:cNvPr id="2" name="Shape 4">
          <a:hlinkClick xmlns:r="http://schemas.openxmlformats.org/officeDocument/2006/relationships" r:id="rId1"/>
          <a:extLst>
            <a:ext uri="{FF2B5EF4-FFF2-40B4-BE49-F238E27FC236}">
              <a16:creationId xmlns:a16="http://schemas.microsoft.com/office/drawing/2014/main" id="{A3B59337-59D3-4B8E-A457-F0302CC7E141}"/>
            </a:ext>
            <a:ext uri="{C183D7F6-B498-43B3-948B-1728B52AA6E4}">
              <adec:decorative xmlns:adec="http://schemas.microsoft.com/office/drawing/2017/decorative" val="1"/>
            </a:ext>
          </a:extLst>
        </xdr:cNvPr>
        <xdr:cNvSpPr/>
      </xdr:nvSpPr>
      <xdr:spPr>
        <a:xfrm>
          <a:off x="20550909" y="22041138"/>
          <a:ext cx="2905991" cy="1766454"/>
        </a:xfrm>
        <a:prstGeom prst="rect">
          <a:avLst/>
        </a:prstGeom>
        <a:solidFill>
          <a:srgbClr val="2B4462"/>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ctr" rtl="0">
            <a:spcBef>
              <a:spcPts val="0"/>
            </a:spcBef>
            <a:spcAft>
              <a:spcPts val="0"/>
            </a:spcAft>
            <a:buNone/>
          </a:pPr>
          <a:r>
            <a:rPr lang="en-US" sz="1600" b="0">
              <a:solidFill>
                <a:srgbClr val="FFFFFF"/>
              </a:solidFill>
              <a:latin typeface="Calibri"/>
              <a:ea typeface="Calibri"/>
              <a:cs typeface="Calibri"/>
              <a:sym typeface="Calibri"/>
            </a:rPr>
            <a:t>To</a:t>
          </a:r>
          <a:r>
            <a:rPr lang="en-US" sz="1600" b="0" baseline="0">
              <a:solidFill>
                <a:srgbClr val="FFFFFF"/>
              </a:solidFill>
              <a:latin typeface="Calibri"/>
              <a:ea typeface="Calibri"/>
              <a:cs typeface="Calibri"/>
              <a:sym typeface="Calibri"/>
            </a:rPr>
            <a:t> see the list of </a:t>
          </a:r>
          <a:r>
            <a:rPr lang="en-US" sz="1600" b="1" u="sng" baseline="0">
              <a:solidFill>
                <a:srgbClr val="AFFFFD"/>
              </a:solidFill>
              <a:latin typeface="Calibri"/>
              <a:ea typeface="Calibri"/>
              <a:cs typeface="Calibri"/>
              <a:sym typeface="Calibri"/>
            </a:rPr>
            <a:t>High need schools in your district, please click here.</a:t>
          </a:r>
          <a:endParaRPr lang="en-US" sz="1600" u="sng">
            <a:latin typeface="Calibri"/>
            <a:ea typeface="Calibri"/>
            <a:cs typeface="Calibri"/>
            <a:sym typeface="Calibri"/>
          </a:endParaRPr>
        </a:p>
      </xdr:txBody>
    </xdr:sp>
    <xdr:clientData fLocksWithSheet="0"/>
  </xdr:oneCellAnchor>
  <xdr:oneCellAnchor>
    <xdr:from>
      <xdr:col>6</xdr:col>
      <xdr:colOff>512235</xdr:colOff>
      <xdr:row>17</xdr:row>
      <xdr:rowOff>476442</xdr:rowOff>
    </xdr:from>
    <xdr:ext cx="3931228" cy="1766454"/>
    <xdr:sp macro="" textlink="">
      <xdr:nvSpPr>
        <xdr:cNvPr id="4" name="Shape 4">
          <a:hlinkClick xmlns:r="http://schemas.openxmlformats.org/officeDocument/2006/relationships" r:id="rId2"/>
          <a:extLst>
            <a:ext uri="{FF2B5EF4-FFF2-40B4-BE49-F238E27FC236}">
              <a16:creationId xmlns:a16="http://schemas.microsoft.com/office/drawing/2014/main" id="{09AD1667-2094-4DD4-B3E5-98166B15ABB7}"/>
            </a:ext>
            <a:ext uri="{C183D7F6-B498-43B3-948B-1728B52AA6E4}">
              <adec:decorative xmlns:adec="http://schemas.microsoft.com/office/drawing/2017/decorative" val="1"/>
            </a:ext>
          </a:extLst>
        </xdr:cNvPr>
        <xdr:cNvSpPr/>
      </xdr:nvSpPr>
      <xdr:spPr>
        <a:xfrm>
          <a:off x="23516168" y="9713575"/>
          <a:ext cx="3931228" cy="1766454"/>
        </a:xfrm>
        <a:prstGeom prst="rect">
          <a:avLst/>
        </a:prstGeom>
        <a:solidFill>
          <a:srgbClr val="2B4462"/>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ctr" rtl="0">
            <a:spcBef>
              <a:spcPts val="0"/>
            </a:spcBef>
            <a:spcAft>
              <a:spcPts val="0"/>
            </a:spcAft>
            <a:buNone/>
          </a:pPr>
          <a:r>
            <a:rPr lang="en-US" sz="1600" b="0">
              <a:solidFill>
                <a:srgbClr val="FFFFFF"/>
              </a:solidFill>
              <a:latin typeface="Calibri"/>
              <a:ea typeface="Calibri"/>
              <a:cs typeface="Calibri"/>
              <a:sym typeface="Calibri"/>
            </a:rPr>
            <a:t>To</a:t>
          </a:r>
          <a:r>
            <a:rPr lang="en-US" sz="1600" b="0" baseline="0">
              <a:solidFill>
                <a:srgbClr val="FFFFFF"/>
              </a:solidFill>
              <a:latin typeface="Calibri"/>
              <a:ea typeface="Calibri"/>
              <a:cs typeface="Calibri"/>
              <a:sym typeface="Calibri"/>
            </a:rPr>
            <a:t> see the list of </a:t>
          </a:r>
          <a:r>
            <a:rPr lang="en-US" sz="1600" b="1" u="sng" baseline="0">
              <a:solidFill>
                <a:srgbClr val="AFFFFD"/>
              </a:solidFill>
              <a:latin typeface="Calibri"/>
              <a:ea typeface="Calibri"/>
              <a:cs typeface="Calibri"/>
              <a:sym typeface="Calibri"/>
            </a:rPr>
            <a:t>High need schools in your district, please click here.</a:t>
          </a:r>
          <a:endParaRPr lang="en-US" sz="1600" u="sng">
            <a:latin typeface="Calibri"/>
            <a:ea typeface="Calibri"/>
            <a:cs typeface="Calibri"/>
            <a:sym typeface="Calibri"/>
          </a:endParaRPr>
        </a:p>
      </xdr:txBody>
    </xdr:sp>
    <xdr:clientData fLocksWithSheet="0"/>
  </xdr:oneCellAnchor>
  <xdr:oneCellAnchor>
    <xdr:from>
      <xdr:col>5</xdr:col>
      <xdr:colOff>121227</xdr:colOff>
      <xdr:row>20</xdr:row>
      <xdr:rowOff>155863</xdr:rowOff>
    </xdr:from>
    <xdr:ext cx="828675" cy="409575"/>
    <xdr:sp macro="" textlink="">
      <xdr:nvSpPr>
        <xdr:cNvPr id="5" name="Shape 3">
          <a:extLst>
            <a:ext uri="{FF2B5EF4-FFF2-40B4-BE49-F238E27FC236}">
              <a16:creationId xmlns:a16="http://schemas.microsoft.com/office/drawing/2014/main" id="{5570A6C6-E133-4792-AC78-64C2098337A7}"/>
            </a:ext>
            <a:ext uri="{C183D7F6-B498-43B3-948B-1728B52AA6E4}">
              <adec:decorative xmlns:adec="http://schemas.microsoft.com/office/drawing/2017/decorative" val="1"/>
            </a:ext>
          </a:extLst>
        </xdr:cNvPr>
        <xdr:cNvSpPr/>
      </xdr:nvSpPr>
      <xdr:spPr>
        <a:xfrm>
          <a:off x="21474545" y="10702636"/>
          <a:ext cx="828675" cy="409575"/>
        </a:xfrm>
        <a:prstGeom prst="leftArrow">
          <a:avLst>
            <a:gd name="adj1" fmla="val 50000"/>
            <a:gd name="adj2" fmla="val 50000"/>
          </a:avLst>
        </a:prstGeom>
        <a:solidFill>
          <a:srgbClr val="058DC7"/>
        </a:solidFill>
        <a:ln w="12700" cap="flat" cmpd="sng">
          <a:solidFill>
            <a:srgbClr val="1C3052"/>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wsDr>
</file>

<file path=xl/drawings/drawing3.xml><?xml version="1.0" encoding="utf-8"?>
<xdr:wsDr xmlns:xdr="http://schemas.openxmlformats.org/drawingml/2006/spreadsheetDrawing" xmlns:a="http://schemas.openxmlformats.org/drawingml/2006/main">
  <xdr:oneCellAnchor>
    <xdr:from>
      <xdr:col>5</xdr:col>
      <xdr:colOff>293688</xdr:colOff>
      <xdr:row>17</xdr:row>
      <xdr:rowOff>1693861</xdr:rowOff>
    </xdr:from>
    <xdr:ext cx="828675" cy="409575"/>
    <xdr:sp macro="" textlink="">
      <xdr:nvSpPr>
        <xdr:cNvPr id="3" name="Shape 3">
          <a:extLst>
            <a:ext uri="{FF2B5EF4-FFF2-40B4-BE49-F238E27FC236}">
              <a16:creationId xmlns:a16="http://schemas.microsoft.com/office/drawing/2014/main" id="{C72470F7-08AA-4603-A354-C16A87DF5D91}"/>
            </a:ext>
            <a:ext uri="{C183D7F6-B498-43B3-948B-1728B52AA6E4}">
              <adec:decorative xmlns:adec="http://schemas.microsoft.com/office/drawing/2017/decorative" val="1"/>
            </a:ext>
          </a:extLst>
        </xdr:cNvPr>
        <xdr:cNvSpPr/>
      </xdr:nvSpPr>
      <xdr:spPr>
        <a:xfrm>
          <a:off x="18899188" y="14177961"/>
          <a:ext cx="828675" cy="409575"/>
        </a:xfrm>
        <a:prstGeom prst="leftArrow">
          <a:avLst>
            <a:gd name="adj1" fmla="val 50000"/>
            <a:gd name="adj2" fmla="val 50000"/>
          </a:avLst>
        </a:prstGeom>
        <a:solidFill>
          <a:srgbClr val="058DC7"/>
        </a:solidFill>
        <a:ln w="12700" cap="flat" cmpd="sng">
          <a:solidFill>
            <a:srgbClr val="1C3052"/>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5</xdr:col>
      <xdr:colOff>865188</xdr:colOff>
      <xdr:row>17</xdr:row>
      <xdr:rowOff>352424</xdr:rowOff>
    </xdr:from>
    <xdr:ext cx="3732211" cy="2306637"/>
    <xdr:sp macro="" textlink="">
      <xdr:nvSpPr>
        <xdr:cNvPr id="2" name="Shape 4">
          <a:extLst>
            <a:ext uri="{FF2B5EF4-FFF2-40B4-BE49-F238E27FC236}">
              <a16:creationId xmlns:a16="http://schemas.microsoft.com/office/drawing/2014/main" id="{2D1A42D6-5516-4725-B774-EC8C6D9621FF}"/>
            </a:ext>
            <a:ext uri="{C183D7F6-B498-43B3-948B-1728B52AA6E4}">
              <adec:decorative xmlns:adec="http://schemas.microsoft.com/office/drawing/2017/decorative" val="1"/>
            </a:ext>
          </a:extLst>
        </xdr:cNvPr>
        <xdr:cNvSpPr/>
      </xdr:nvSpPr>
      <xdr:spPr>
        <a:xfrm>
          <a:off x="19470688" y="12836524"/>
          <a:ext cx="3732211" cy="2306637"/>
        </a:xfrm>
        <a:prstGeom prst="rect">
          <a:avLst/>
        </a:prstGeom>
        <a:solidFill>
          <a:srgbClr val="2B4462"/>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ctr" rtl="0">
            <a:spcBef>
              <a:spcPts val="0"/>
            </a:spcBef>
            <a:spcAft>
              <a:spcPts val="0"/>
            </a:spcAft>
            <a:buNone/>
          </a:pPr>
          <a:r>
            <a:rPr lang="en-US" sz="1200" b="1">
              <a:solidFill>
                <a:schemeClr val="bg1"/>
              </a:solidFill>
            </a:rPr>
            <a:t>High-Quality Instructional Materials </a:t>
          </a:r>
          <a:r>
            <a:rPr lang="en-US" sz="1200">
              <a:solidFill>
                <a:schemeClr val="bg1"/>
              </a:solidFill>
            </a:rPr>
            <a:t>are educational resources that ensure equitable access to grade-level standards, promote inclusive practices that reflect diverse perspectives and needs, provide robust support for both teachers and students, and include embedded assessment opportunities to guide and inform instruction. These materials are designed to be engaging, evidence-based, and aligned with research-proven educational practices.</a:t>
          </a:r>
          <a:endParaRPr sz="1200">
            <a:solidFill>
              <a:schemeClr val="bg1"/>
            </a:solidFill>
            <a:latin typeface="Calibri"/>
            <a:ea typeface="Calibri"/>
            <a:cs typeface="Calibri"/>
            <a:sym typeface="Calibri"/>
          </a:endParaRPr>
        </a:p>
      </xdr:txBody>
    </xdr:sp>
    <xdr:clientData fLocksWithSheet="0"/>
  </xdr:oneCellAnchor>
</xdr:wsDr>
</file>

<file path=xl/drawings/drawing4.xml><?xml version="1.0" encoding="utf-8"?>
<xdr:wsDr xmlns:xdr="http://schemas.openxmlformats.org/drawingml/2006/spreadsheetDrawing" xmlns:a="http://schemas.openxmlformats.org/drawingml/2006/main">
  <xdr:oneCellAnchor>
    <xdr:from>
      <xdr:col>6</xdr:col>
      <xdr:colOff>116115</xdr:colOff>
      <xdr:row>17</xdr:row>
      <xdr:rowOff>143327</xdr:rowOff>
    </xdr:from>
    <xdr:ext cx="928461" cy="409575"/>
    <xdr:sp macro="" textlink="">
      <xdr:nvSpPr>
        <xdr:cNvPr id="6" name="Shape 3">
          <a:extLst>
            <a:ext uri="{FF2B5EF4-FFF2-40B4-BE49-F238E27FC236}">
              <a16:creationId xmlns:a16="http://schemas.microsoft.com/office/drawing/2014/main" id="{1598AD51-87EF-497D-87AF-9930FDBF6AD5}"/>
            </a:ext>
            <a:ext uri="{C183D7F6-B498-43B3-948B-1728B52AA6E4}">
              <adec:decorative xmlns:adec="http://schemas.microsoft.com/office/drawing/2017/decorative" val="1"/>
            </a:ext>
          </a:extLst>
        </xdr:cNvPr>
        <xdr:cNvSpPr/>
      </xdr:nvSpPr>
      <xdr:spPr>
        <a:xfrm>
          <a:off x="13804901" y="7831363"/>
          <a:ext cx="928461" cy="409575"/>
        </a:xfrm>
        <a:prstGeom prst="leftArrow">
          <a:avLst>
            <a:gd name="adj1" fmla="val 50000"/>
            <a:gd name="adj2" fmla="val 50000"/>
          </a:avLst>
        </a:prstGeom>
        <a:solidFill>
          <a:srgbClr val="058DC7"/>
        </a:solidFill>
        <a:ln w="12700" cap="flat" cmpd="sng">
          <a:solidFill>
            <a:srgbClr val="1C3052"/>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7</xdr:col>
      <xdr:colOff>334736</xdr:colOff>
      <xdr:row>7</xdr:row>
      <xdr:rowOff>368300</xdr:rowOff>
    </xdr:from>
    <xdr:ext cx="7129690" cy="4728936"/>
    <xdr:sp macro="" textlink="">
      <xdr:nvSpPr>
        <xdr:cNvPr id="4" name="Shape 4">
          <a:extLst>
            <a:ext uri="{FF2B5EF4-FFF2-40B4-BE49-F238E27FC236}">
              <a16:creationId xmlns:a16="http://schemas.microsoft.com/office/drawing/2014/main" id="{23AE0041-60C0-417B-9AF5-1B505F008ADA}"/>
            </a:ext>
            <a:ext uri="{C183D7F6-B498-43B3-948B-1728B52AA6E4}">
              <adec:decorative xmlns:adec="http://schemas.microsoft.com/office/drawing/2017/decorative" val="1"/>
            </a:ext>
          </a:extLst>
        </xdr:cNvPr>
        <xdr:cNvSpPr/>
      </xdr:nvSpPr>
      <xdr:spPr>
        <a:xfrm>
          <a:off x="16412936" y="4203700"/>
          <a:ext cx="7129690" cy="4728936"/>
        </a:xfrm>
        <a:prstGeom prst="rect">
          <a:avLst/>
        </a:prstGeom>
        <a:solidFill>
          <a:srgbClr val="2B4462"/>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rtl="0"/>
          <a:r>
            <a:rPr lang="en-US" sz="1600" b="1" i="0">
              <a:solidFill>
                <a:schemeClr val="bg1"/>
              </a:solidFill>
              <a:effectLst/>
              <a:latin typeface="+mn-lt"/>
              <a:ea typeface="+mn-ea"/>
              <a:cs typeface="+mn-cs"/>
            </a:rPr>
            <a:t>DEFINITIONS</a:t>
          </a:r>
          <a:r>
            <a:rPr lang="en-US" sz="1600" b="1" i="0" baseline="0">
              <a:solidFill>
                <a:schemeClr val="bg1"/>
              </a:solidFill>
              <a:effectLst/>
              <a:latin typeface="+mn-lt"/>
              <a:ea typeface="+mn-ea"/>
              <a:cs typeface="+mn-cs"/>
            </a:rPr>
            <a:t> OF ASSESSMENT TYPES</a:t>
          </a:r>
        </a:p>
        <a:p>
          <a:pPr rtl="0"/>
          <a:endParaRPr lang="en-US" sz="1100" b="0" i="0">
            <a:solidFill>
              <a:schemeClr val="bg1"/>
            </a:solidFill>
            <a:effectLst/>
            <a:latin typeface="+mn-lt"/>
            <a:ea typeface="+mn-ea"/>
            <a:cs typeface="+mn-cs"/>
          </a:endParaRPr>
        </a:p>
        <a:p>
          <a:pPr rtl="0"/>
          <a:r>
            <a:rPr lang="en-US" sz="1100" b="0" i="0">
              <a:solidFill>
                <a:schemeClr val="bg1"/>
              </a:solidFill>
              <a:effectLst/>
              <a:latin typeface="+mn-lt"/>
              <a:ea typeface="+mn-ea"/>
              <a:cs typeface="+mn-cs"/>
            </a:rPr>
            <a:t>—</a:t>
          </a:r>
          <a:r>
            <a:rPr lang="en-US" sz="1100" b="1" i="0" u="none" strike="noStrike">
              <a:solidFill>
                <a:schemeClr val="bg1"/>
              </a:solidFill>
              <a:effectLst/>
              <a:latin typeface="+mn-lt"/>
              <a:ea typeface="+mn-ea"/>
              <a:cs typeface="+mn-cs"/>
            </a:rPr>
            <a:t>Curriculum-Embedded Assessments:</a:t>
          </a:r>
          <a:r>
            <a:rPr lang="en-US" sz="1100" b="0" i="0" u="none" strike="noStrike">
              <a:solidFill>
                <a:schemeClr val="bg1"/>
              </a:solidFill>
              <a:effectLst/>
              <a:latin typeface="+mn-lt"/>
              <a:ea typeface="+mn-ea"/>
              <a:cs typeface="+mn-cs"/>
            </a:rPr>
            <a:t> </a:t>
          </a:r>
          <a:r>
            <a:rPr lang="en-US" sz="1100" b="0" i="0" u="none" strike="noStrike" baseline="0">
              <a:solidFill>
                <a:schemeClr val="bg1"/>
              </a:solidFill>
              <a:effectLst/>
              <a:latin typeface="+mn-lt"/>
              <a:ea typeface="+mn-ea"/>
              <a:cs typeface="+mn-cs"/>
            </a:rPr>
            <a:t> </a:t>
          </a:r>
          <a:r>
            <a:rPr lang="en-US" sz="1100" b="0" i="0" u="none" strike="noStrike">
              <a:solidFill>
                <a:schemeClr val="bg1"/>
              </a:solidFill>
              <a:effectLst/>
              <a:latin typeface="+mn-lt"/>
              <a:ea typeface="+mn-ea"/>
              <a:cs typeface="+mn-cs"/>
            </a:rPr>
            <a:t>Classroom assessments that happen during the course of instruction and are closely aligned to standards and topics that serve as the focus of student learning.</a:t>
          </a:r>
        </a:p>
        <a:p>
          <a:pPr rtl="0"/>
          <a:endParaRPr lang="en-US" sz="1100" b="0" i="0" u="none" strike="noStrike">
            <a:solidFill>
              <a:schemeClr val="bg1"/>
            </a:solidFill>
            <a:effectLst/>
            <a:latin typeface="+mn-lt"/>
            <a:ea typeface="+mn-ea"/>
            <a:cs typeface="+mn-cs"/>
            <a:sym typeface="Calibri"/>
          </a:endParaRPr>
        </a:p>
        <a:p>
          <a:pPr rtl="0"/>
          <a:r>
            <a:rPr lang="en-US" sz="1100" b="0" i="0">
              <a:solidFill>
                <a:schemeClr val="bg1"/>
              </a:solidFill>
              <a:effectLst/>
              <a:latin typeface="+mn-lt"/>
              <a:ea typeface="+mn-ea"/>
              <a:cs typeface="+mn-cs"/>
            </a:rPr>
            <a:t>—</a:t>
          </a:r>
          <a:r>
            <a:rPr lang="en-US" sz="1100" b="1" i="0" u="none" strike="noStrike">
              <a:solidFill>
                <a:schemeClr val="bg1"/>
              </a:solidFill>
              <a:effectLst/>
              <a:latin typeface="+mn-lt"/>
              <a:ea typeface="+mn-ea"/>
              <a:cs typeface="+mn-cs"/>
            </a:rPr>
            <a:t>Interim Assessments:</a:t>
          </a:r>
          <a:r>
            <a:rPr lang="en-US" sz="1100" b="1" i="0" u="none" strike="noStrike" baseline="0">
              <a:solidFill>
                <a:schemeClr val="bg1"/>
              </a:solidFill>
              <a:effectLst/>
              <a:latin typeface="+mn-lt"/>
              <a:ea typeface="+mn-ea"/>
              <a:cs typeface="+mn-cs"/>
            </a:rPr>
            <a:t> </a:t>
          </a:r>
          <a:r>
            <a:rPr lang="en-US" sz="1100" b="0" i="0" u="none" strike="noStrike">
              <a:solidFill>
                <a:schemeClr val="bg1"/>
              </a:solidFill>
              <a:effectLst/>
              <a:latin typeface="+mn-lt"/>
              <a:ea typeface="+mn-ea"/>
              <a:cs typeface="+mn-cs"/>
            </a:rPr>
            <a:t>Periodic, standards-based tests that focus on specific groups of standards in specific content areas. District and school leaders use information from interim assessments to gauge system-level information about student progress toward Oregon’s content standards. Interim assessments are most valuable in the classroom, where teachers use results to adjust instruction, provide support, and implement targeted strategies based on performance data.</a:t>
          </a:r>
        </a:p>
        <a:p>
          <a:pPr rtl="0"/>
          <a:endParaRPr lang="en-US" sz="1100" b="0" i="0" u="none" strike="noStrike">
            <a:solidFill>
              <a:schemeClr val="bg1"/>
            </a:solidFill>
            <a:effectLst/>
            <a:latin typeface="+mn-lt"/>
            <a:ea typeface="+mn-ea"/>
            <a:cs typeface="+mn-cs"/>
          </a:endParaRPr>
        </a:p>
        <a:p>
          <a:pPr rtl="0"/>
          <a:r>
            <a:rPr lang="en-US" sz="1100" b="0" i="0">
              <a:solidFill>
                <a:schemeClr val="bg1"/>
              </a:solidFill>
              <a:effectLst/>
              <a:latin typeface="+mn-lt"/>
              <a:ea typeface="+mn-ea"/>
              <a:cs typeface="+mn-cs"/>
            </a:rPr>
            <a:t>—</a:t>
          </a:r>
          <a:r>
            <a:rPr lang="en-US" sz="1100" b="1" i="0" u="none" strike="noStrike">
              <a:solidFill>
                <a:schemeClr val="bg1"/>
              </a:solidFill>
              <a:effectLst/>
              <a:latin typeface="+mn-lt"/>
              <a:ea typeface="+mn-ea"/>
              <a:cs typeface="+mn-cs"/>
            </a:rPr>
            <a:t>Observational &amp; Classroom-Based Tools:</a:t>
          </a:r>
          <a:r>
            <a:rPr lang="en-US" sz="1100" b="1" i="0" u="none" strike="noStrike" baseline="0">
              <a:solidFill>
                <a:schemeClr val="bg1"/>
              </a:solidFill>
              <a:effectLst/>
              <a:latin typeface="+mn-lt"/>
              <a:ea typeface="+mn-ea"/>
              <a:cs typeface="+mn-cs"/>
            </a:rPr>
            <a:t> </a:t>
          </a:r>
          <a:r>
            <a:rPr lang="en-US" sz="1100" b="0" i="0" u="none" strike="noStrike">
              <a:solidFill>
                <a:schemeClr val="bg1"/>
              </a:solidFill>
              <a:effectLst/>
              <a:latin typeface="+mn-lt"/>
              <a:ea typeface="+mn-ea"/>
              <a:cs typeface="+mn-cs"/>
            </a:rPr>
            <a:t>Methods to observe and record student behavior, interaction and learning process over time within authentic instructional settings.</a:t>
          </a:r>
        </a:p>
        <a:p>
          <a:pPr rtl="0"/>
          <a:endParaRPr lang="en-US" sz="1100" b="0" i="0" u="none" strike="noStrike">
            <a:solidFill>
              <a:schemeClr val="bg1"/>
            </a:solidFill>
            <a:effectLst/>
            <a:latin typeface="+mn-lt"/>
            <a:ea typeface="+mn-ea"/>
            <a:cs typeface="+mn-cs"/>
          </a:endParaRPr>
        </a:p>
        <a:p>
          <a:pPr rtl="0"/>
          <a:r>
            <a:rPr lang="en-US" sz="1100" b="0" i="0">
              <a:solidFill>
                <a:schemeClr val="bg1"/>
              </a:solidFill>
              <a:effectLst/>
              <a:latin typeface="+mn-lt"/>
              <a:ea typeface="+mn-ea"/>
              <a:cs typeface="+mn-cs"/>
            </a:rPr>
            <a:t>—</a:t>
          </a:r>
          <a:r>
            <a:rPr lang="en-US" sz="1100" b="1" i="0" u="none" strike="noStrike">
              <a:solidFill>
                <a:schemeClr val="bg1"/>
              </a:solidFill>
              <a:effectLst/>
              <a:latin typeface="+mn-lt"/>
              <a:ea typeface="+mn-ea"/>
              <a:cs typeface="+mn-cs"/>
            </a:rPr>
            <a:t>Screeners: </a:t>
          </a:r>
          <a:r>
            <a:rPr lang="en-US" sz="1100" b="1" i="0" u="none" strike="noStrike" baseline="0">
              <a:solidFill>
                <a:schemeClr val="bg1"/>
              </a:solidFill>
              <a:effectLst/>
              <a:latin typeface="+mn-lt"/>
              <a:ea typeface="+mn-ea"/>
              <a:cs typeface="+mn-cs"/>
            </a:rPr>
            <a:t> </a:t>
          </a:r>
          <a:r>
            <a:rPr lang="en-US" sz="1100" b="0" i="0" u="none" strike="noStrike">
              <a:solidFill>
                <a:schemeClr val="bg1"/>
              </a:solidFill>
              <a:effectLst/>
              <a:latin typeface="+mn-lt"/>
              <a:ea typeface="+mn-ea"/>
              <a:cs typeface="+mn-cs"/>
            </a:rPr>
            <a:t>Short, easy-to-administer tests that capture high-level, broad information and may serve as an indicator of student strengths, instructional needs, and opportunities for acceleration, guiding further exploration through an informal diagnostic evaluation process.</a:t>
          </a:r>
        </a:p>
        <a:p>
          <a:pPr rtl="0"/>
          <a:endParaRPr lang="en-US" sz="1100" b="0">
            <a:solidFill>
              <a:schemeClr val="bg1"/>
            </a:solidFill>
            <a:effectLst/>
          </a:endParaRPr>
        </a:p>
        <a:p>
          <a:pPr rtl="0"/>
          <a:r>
            <a:rPr lang="en-US" sz="1100" b="0" i="0">
              <a:solidFill>
                <a:schemeClr val="bg1"/>
              </a:solidFill>
              <a:effectLst/>
              <a:latin typeface="+mn-lt"/>
              <a:ea typeface="+mn-ea"/>
              <a:cs typeface="+mn-cs"/>
            </a:rPr>
            <a:t>—</a:t>
          </a:r>
          <a:r>
            <a:rPr lang="en-US" sz="1100" b="1" i="0" u="none" strike="noStrike">
              <a:solidFill>
                <a:schemeClr val="bg1"/>
              </a:solidFill>
              <a:effectLst/>
              <a:latin typeface="+mn-lt"/>
              <a:ea typeface="+mn-ea"/>
              <a:cs typeface="+mn-cs"/>
            </a:rPr>
            <a:t>Screeners for Risk Factors of Dyslexia:</a:t>
          </a:r>
          <a:r>
            <a:rPr lang="en-US" sz="1100" b="1" i="0" u="none" strike="noStrike" baseline="0">
              <a:solidFill>
                <a:schemeClr val="bg1"/>
              </a:solidFill>
              <a:effectLst/>
              <a:latin typeface="+mn-lt"/>
              <a:ea typeface="+mn-ea"/>
              <a:cs typeface="+mn-cs"/>
            </a:rPr>
            <a:t> </a:t>
          </a:r>
          <a:r>
            <a:rPr lang="en-US" sz="1100" b="0" i="0" u="none" strike="noStrike">
              <a:solidFill>
                <a:schemeClr val="bg1"/>
              </a:solidFill>
              <a:effectLst/>
              <a:latin typeface="+mn-lt"/>
              <a:ea typeface="+mn-ea"/>
              <a:cs typeface="+mn-cs"/>
            </a:rPr>
            <a:t>A screener as outlined in ORS 326.726, which requires that each school district ensure every student is screened for dyslexia risk factors using a department-approved test in kindergarten if they first enroll in a public school at that level, or in first grade if they first enroll at that level. The screener must assess: Phonological Awareness Rapid Naming Skills Sound-Letter Correspondence.</a:t>
          </a:r>
        </a:p>
        <a:p>
          <a:pPr rtl="0"/>
          <a:endParaRPr lang="en-US" sz="1100" b="0" i="0" u="none" strike="noStrike">
            <a:solidFill>
              <a:schemeClr val="bg1"/>
            </a:solidFill>
            <a:effectLst/>
            <a:latin typeface="+mn-lt"/>
            <a:ea typeface="+mn-ea"/>
            <a:cs typeface="+mn-cs"/>
          </a:endParaRPr>
        </a:p>
        <a:p>
          <a:pPr rtl="0"/>
          <a:endParaRPr lang="en-US" sz="1100" b="0" i="0" u="none" strike="noStrike">
            <a:solidFill>
              <a:schemeClr val="bg1"/>
            </a:solidFill>
            <a:effectLst/>
            <a:latin typeface="+mn-lt"/>
            <a:ea typeface="+mn-ea"/>
            <a:cs typeface="+mn-cs"/>
          </a:endParaRPr>
        </a:p>
        <a:p>
          <a:pPr rtl="0"/>
          <a:endParaRPr lang="en-US" sz="1100" b="0">
            <a:solidFill>
              <a:schemeClr val="bg1"/>
            </a:solidFill>
            <a:effectLst/>
          </a:endParaRPr>
        </a:p>
      </xdr:txBody>
    </xdr:sp>
    <xdr:clientData fLocksWithSheet="0"/>
  </xdr:oneCellAnchor>
  <xdr:oneCellAnchor>
    <xdr:from>
      <xdr:col>7</xdr:col>
      <xdr:colOff>341086</xdr:colOff>
      <xdr:row>19</xdr:row>
      <xdr:rowOff>115207</xdr:rowOff>
    </xdr:from>
    <xdr:ext cx="7155090" cy="1040494"/>
    <xdr:sp macro="" textlink="">
      <xdr:nvSpPr>
        <xdr:cNvPr id="5" name="Shape 4">
          <a:hlinkClick xmlns:r="http://schemas.openxmlformats.org/officeDocument/2006/relationships" r:id="rId1"/>
          <a:extLst>
            <a:ext uri="{FF2B5EF4-FFF2-40B4-BE49-F238E27FC236}">
              <a16:creationId xmlns:a16="http://schemas.microsoft.com/office/drawing/2014/main" id="{F37A4F4D-9A93-4ECA-8E9C-94AF19991155}"/>
            </a:ext>
            <a:ext uri="{C183D7F6-B498-43B3-948B-1728B52AA6E4}">
              <adec:decorative xmlns:adec="http://schemas.microsoft.com/office/drawing/2017/decorative" val="1"/>
            </a:ext>
          </a:extLst>
        </xdr:cNvPr>
        <xdr:cNvSpPr/>
      </xdr:nvSpPr>
      <xdr:spPr>
        <a:xfrm>
          <a:off x="15657286" y="8052707"/>
          <a:ext cx="7155090" cy="1040494"/>
        </a:xfrm>
        <a:prstGeom prst="rect">
          <a:avLst/>
        </a:prstGeom>
        <a:solidFill>
          <a:srgbClr val="E5F2FB"/>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rtl="0"/>
          <a:r>
            <a:rPr lang="en-US" sz="1200" b="1" i="0">
              <a:solidFill>
                <a:schemeClr val="tx1"/>
              </a:solidFill>
              <a:effectLst/>
              <a:latin typeface="+mn-lt"/>
              <a:ea typeface="+mn-ea"/>
              <a:cs typeface="+mn-cs"/>
            </a:rPr>
            <a:t>For more guidance on selecting assessments, please refer</a:t>
          </a:r>
          <a:r>
            <a:rPr lang="en-US" sz="1200" b="1" i="0" baseline="0">
              <a:solidFill>
                <a:schemeClr val="tx1"/>
              </a:solidFill>
              <a:effectLst/>
              <a:latin typeface="+mn-lt"/>
              <a:ea typeface="+mn-ea"/>
              <a:cs typeface="+mn-cs"/>
            </a:rPr>
            <a:t> to ODE's </a:t>
          </a:r>
          <a:r>
            <a:rPr lang="en-US" sz="1200" b="1" i="0" u="sng" baseline="0">
              <a:solidFill>
                <a:srgbClr val="3F6490"/>
              </a:solidFill>
              <a:effectLst/>
              <a:latin typeface="+mn-lt"/>
              <a:ea typeface="+mn-ea"/>
              <a:cs typeface="+mn-cs"/>
            </a:rPr>
            <a:t>"Right Assessment for the Right Purpose" Tool</a:t>
          </a:r>
          <a:endParaRPr lang="en-US" sz="1200" b="0" u="sng">
            <a:solidFill>
              <a:srgbClr val="3F6490"/>
            </a:solidFill>
            <a:effectLst/>
          </a:endParaRPr>
        </a:p>
      </xdr:txBody>
    </xdr:sp>
    <xdr:clientData fLocksWithSheet="0"/>
  </xdr:oneCellAnchor>
</xdr:wsDr>
</file>

<file path=xl/drawings/drawing5.xml><?xml version="1.0" encoding="utf-8"?>
<xdr:wsDr xmlns:xdr="http://schemas.openxmlformats.org/drawingml/2006/spreadsheetDrawing" xmlns:a="http://schemas.openxmlformats.org/drawingml/2006/main">
  <xdr:oneCellAnchor>
    <xdr:from>
      <xdr:col>6</xdr:col>
      <xdr:colOff>217714</xdr:colOff>
      <xdr:row>19</xdr:row>
      <xdr:rowOff>534306</xdr:rowOff>
    </xdr:from>
    <xdr:ext cx="696686" cy="409575"/>
    <xdr:sp macro="" textlink="">
      <xdr:nvSpPr>
        <xdr:cNvPr id="2" name="Shape 3">
          <a:extLst>
            <a:ext uri="{FF2B5EF4-FFF2-40B4-BE49-F238E27FC236}">
              <a16:creationId xmlns:a16="http://schemas.microsoft.com/office/drawing/2014/main" id="{2256D740-5793-4211-9429-CDC326EB544C}"/>
            </a:ext>
            <a:ext uri="{C183D7F6-B498-43B3-948B-1728B52AA6E4}">
              <adec:decorative xmlns:adec="http://schemas.microsoft.com/office/drawing/2017/decorative" val="1"/>
            </a:ext>
          </a:extLst>
        </xdr:cNvPr>
        <xdr:cNvSpPr/>
      </xdr:nvSpPr>
      <xdr:spPr>
        <a:xfrm>
          <a:off x="18505714" y="11367406"/>
          <a:ext cx="696686" cy="409575"/>
        </a:xfrm>
        <a:prstGeom prst="leftArrow">
          <a:avLst>
            <a:gd name="adj1" fmla="val 50000"/>
            <a:gd name="adj2" fmla="val 50000"/>
          </a:avLst>
        </a:prstGeom>
        <a:solidFill>
          <a:srgbClr val="058DC7"/>
        </a:solidFill>
        <a:ln w="12700" cap="flat" cmpd="sng">
          <a:solidFill>
            <a:srgbClr val="1C3052"/>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6</xdr:col>
      <xdr:colOff>158750</xdr:colOff>
      <xdr:row>26</xdr:row>
      <xdr:rowOff>731610</xdr:rowOff>
    </xdr:from>
    <xdr:ext cx="688975" cy="409575"/>
    <xdr:sp macro="" textlink="">
      <xdr:nvSpPr>
        <xdr:cNvPr id="3" name="Shape 3">
          <a:extLst>
            <a:ext uri="{FF2B5EF4-FFF2-40B4-BE49-F238E27FC236}">
              <a16:creationId xmlns:a16="http://schemas.microsoft.com/office/drawing/2014/main" id="{3FA2F00E-21C1-4500-AA33-EF0E036F6DCD}"/>
            </a:ext>
            <a:ext uri="{C183D7F6-B498-43B3-948B-1728B52AA6E4}">
              <adec:decorative xmlns:adec="http://schemas.microsoft.com/office/drawing/2017/decorative" val="1"/>
            </a:ext>
          </a:extLst>
        </xdr:cNvPr>
        <xdr:cNvSpPr/>
      </xdr:nvSpPr>
      <xdr:spPr>
        <a:xfrm>
          <a:off x="17481550" y="22512110"/>
          <a:ext cx="688975" cy="409575"/>
        </a:xfrm>
        <a:prstGeom prst="leftArrow">
          <a:avLst>
            <a:gd name="adj1" fmla="val 50000"/>
            <a:gd name="adj2" fmla="val 50000"/>
          </a:avLst>
        </a:prstGeom>
        <a:solidFill>
          <a:srgbClr val="058DC7"/>
        </a:solidFill>
        <a:ln w="12700" cap="flat" cmpd="sng">
          <a:solidFill>
            <a:srgbClr val="1C3052"/>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wsDr>
</file>

<file path=xl/drawings/drawing6.xml><?xml version="1.0" encoding="utf-8"?>
<xdr:wsDr xmlns:xdr="http://schemas.openxmlformats.org/drawingml/2006/spreadsheetDrawing" xmlns:a="http://schemas.openxmlformats.org/drawingml/2006/main">
  <xdr:oneCellAnchor>
    <xdr:from>
      <xdr:col>4</xdr:col>
      <xdr:colOff>363574</xdr:colOff>
      <xdr:row>5</xdr:row>
      <xdr:rowOff>35006</xdr:rowOff>
    </xdr:from>
    <xdr:ext cx="988931" cy="409575"/>
    <xdr:sp macro="" textlink="">
      <xdr:nvSpPr>
        <xdr:cNvPr id="10" name="Shape 3">
          <a:extLst>
            <a:ext uri="{FF2B5EF4-FFF2-40B4-BE49-F238E27FC236}">
              <a16:creationId xmlns:a16="http://schemas.microsoft.com/office/drawing/2014/main" id="{FE3BF920-0FEA-489D-A8E7-744896085278}"/>
            </a:ext>
            <a:ext uri="{C183D7F6-B498-43B3-948B-1728B52AA6E4}">
              <adec:decorative xmlns:adec="http://schemas.microsoft.com/office/drawing/2017/decorative" val="1"/>
            </a:ext>
          </a:extLst>
        </xdr:cNvPr>
        <xdr:cNvSpPr/>
      </xdr:nvSpPr>
      <xdr:spPr>
        <a:xfrm>
          <a:off x="7399374" y="2016206"/>
          <a:ext cx="988931" cy="409575"/>
        </a:xfrm>
        <a:prstGeom prst="leftArrow">
          <a:avLst>
            <a:gd name="adj1" fmla="val 50000"/>
            <a:gd name="adj2" fmla="val 50000"/>
          </a:avLst>
        </a:prstGeom>
        <a:solidFill>
          <a:srgbClr val="058DC7"/>
        </a:solidFill>
        <a:ln w="12700" cap="flat" cmpd="sng">
          <a:solidFill>
            <a:srgbClr val="1C3052"/>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11</xdr:col>
      <xdr:colOff>107347</xdr:colOff>
      <xdr:row>8</xdr:row>
      <xdr:rowOff>23744</xdr:rowOff>
    </xdr:from>
    <xdr:ext cx="988931" cy="409575"/>
    <xdr:sp macro="" textlink="">
      <xdr:nvSpPr>
        <xdr:cNvPr id="6" name="Shape 3">
          <a:extLst>
            <a:ext uri="{FF2B5EF4-FFF2-40B4-BE49-F238E27FC236}">
              <a16:creationId xmlns:a16="http://schemas.microsoft.com/office/drawing/2014/main" id="{0403D08D-F26E-4D18-BD96-A5D95A53101C}"/>
            </a:ext>
            <a:ext uri="{C183D7F6-B498-43B3-948B-1728B52AA6E4}">
              <adec:decorative xmlns:adec="http://schemas.microsoft.com/office/drawing/2017/decorative" val="1"/>
            </a:ext>
          </a:extLst>
        </xdr:cNvPr>
        <xdr:cNvSpPr/>
      </xdr:nvSpPr>
      <xdr:spPr>
        <a:xfrm rot="19725459">
          <a:off x="19932047" y="3274944"/>
          <a:ext cx="988931" cy="409575"/>
        </a:xfrm>
        <a:prstGeom prst="leftArrow">
          <a:avLst>
            <a:gd name="adj1" fmla="val 50000"/>
            <a:gd name="adj2" fmla="val 50000"/>
          </a:avLst>
        </a:prstGeom>
        <a:solidFill>
          <a:srgbClr val="058DC7"/>
        </a:solidFill>
        <a:ln w="12700" cap="flat" cmpd="sng">
          <a:solidFill>
            <a:srgbClr val="1C3052"/>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twoCellAnchor>
    <xdr:from>
      <xdr:col>4</xdr:col>
      <xdr:colOff>962933</xdr:colOff>
      <xdr:row>4</xdr:row>
      <xdr:rowOff>125639</xdr:rowOff>
    </xdr:from>
    <xdr:to>
      <xdr:col>6</xdr:col>
      <xdr:colOff>43</xdr:colOff>
      <xdr:row>7</xdr:row>
      <xdr:rowOff>76200</xdr:rowOff>
    </xdr:to>
    <xdr:sp macro="" textlink="">
      <xdr:nvSpPr>
        <xdr:cNvPr id="8" name="Rectangle 7">
          <a:extLst>
            <a:ext uri="{FF2B5EF4-FFF2-40B4-BE49-F238E27FC236}">
              <a16:creationId xmlns:a16="http://schemas.microsoft.com/office/drawing/2014/main" id="{4F9ECB3F-5924-422D-9A05-DE4D012236A7}"/>
            </a:ext>
            <a:ext uri="{C183D7F6-B498-43B3-948B-1728B52AA6E4}">
              <adec:decorative xmlns:adec="http://schemas.microsoft.com/office/drawing/2017/decorative" val="1"/>
            </a:ext>
          </a:extLst>
        </xdr:cNvPr>
        <xdr:cNvSpPr/>
      </xdr:nvSpPr>
      <xdr:spPr>
        <a:xfrm>
          <a:off x="7097033" y="1662339"/>
          <a:ext cx="6149110" cy="1385661"/>
        </a:xfrm>
        <a:prstGeom prst="rect">
          <a:avLst/>
        </a:prstGeom>
        <a:solidFill>
          <a:srgbClr val="E5F2FB"/>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200" b="1">
              <a:solidFill>
                <a:schemeClr val="tx1"/>
              </a:solidFill>
            </a:rPr>
            <a:t>Step 1</a:t>
          </a:r>
          <a:r>
            <a:rPr lang="en-US" sz="1200" b="1" baseline="0">
              <a:solidFill>
                <a:schemeClr val="tx1"/>
              </a:solidFill>
            </a:rPr>
            <a:t> - </a:t>
          </a:r>
          <a:r>
            <a:rPr lang="en-US" sz="1200" b="1" baseline="0">
              <a:solidFill>
                <a:srgbClr val="C00000"/>
              </a:solidFill>
            </a:rPr>
            <a:t>REQUIRED</a:t>
          </a:r>
          <a:r>
            <a:rPr lang="en-US" sz="1200" b="1" baseline="0">
              <a:solidFill>
                <a:schemeClr val="tx1"/>
              </a:solidFill>
            </a:rPr>
            <a:t>:</a:t>
          </a:r>
          <a:endParaRPr lang="en-US" sz="1200" b="1">
            <a:solidFill>
              <a:schemeClr val="tx1"/>
            </a:solidFill>
          </a:endParaRPr>
        </a:p>
        <a:p>
          <a:pPr algn="l"/>
          <a:r>
            <a:rPr lang="en-US" sz="1200">
              <a:solidFill>
                <a:schemeClr val="tx1"/>
              </a:solidFill>
            </a:rPr>
            <a:t>* Ensure you</a:t>
          </a:r>
          <a:r>
            <a:rPr lang="en-US" sz="1200" baseline="0">
              <a:solidFill>
                <a:schemeClr val="tx1"/>
              </a:solidFill>
            </a:rPr>
            <a:t>r district's name appears here.</a:t>
          </a:r>
        </a:p>
        <a:p>
          <a:pPr algn="l"/>
          <a:r>
            <a:rPr lang="en-US" sz="1200" baseline="0">
              <a:solidFill>
                <a:schemeClr val="tx1"/>
              </a:solidFill>
            </a:rPr>
            <a:t>* If it does not, please go to the "Applicant Information" Tab and select your district's name from the dropdown in cell D5.</a:t>
          </a:r>
        </a:p>
        <a:p>
          <a:pPr algn="l"/>
          <a:r>
            <a:rPr lang="en-US" sz="1200" baseline="0">
              <a:solidFill>
                <a:schemeClr val="tx1"/>
              </a:solidFill>
              <a:effectLst/>
            </a:rPr>
            <a:t>*Preliminary allocation totals will auto populate once district name is entered.</a:t>
          </a:r>
          <a:endParaRPr lang="en-US" sz="1200">
            <a:solidFill>
              <a:schemeClr val="tx1"/>
            </a:solidFill>
            <a:effectLst/>
          </a:endParaRPr>
        </a:p>
        <a:p>
          <a:pPr algn="l"/>
          <a:endParaRPr lang="en-US" sz="1200">
            <a:solidFill>
              <a:schemeClr val="tx1"/>
            </a:solidFill>
          </a:endParaRPr>
        </a:p>
      </xdr:txBody>
    </xdr:sp>
    <xdr:clientData/>
  </xdr:twoCellAnchor>
  <xdr:twoCellAnchor>
    <xdr:from>
      <xdr:col>11</xdr:col>
      <xdr:colOff>817127</xdr:colOff>
      <xdr:row>1</xdr:row>
      <xdr:rowOff>821748</xdr:rowOff>
    </xdr:from>
    <xdr:to>
      <xdr:col>13</xdr:col>
      <xdr:colOff>1447800</xdr:colOff>
      <xdr:row>11</xdr:row>
      <xdr:rowOff>12700</xdr:rowOff>
    </xdr:to>
    <xdr:sp macro="" textlink="">
      <xdr:nvSpPr>
        <xdr:cNvPr id="11" name="Rectangle 10">
          <a:extLst>
            <a:ext uri="{FF2B5EF4-FFF2-40B4-BE49-F238E27FC236}">
              <a16:creationId xmlns:a16="http://schemas.microsoft.com/office/drawing/2014/main" id="{778E015F-3338-4568-B0DD-67C40649E6CA}"/>
            </a:ext>
            <a:ext uri="{C183D7F6-B498-43B3-948B-1728B52AA6E4}">
              <adec:decorative xmlns:adec="http://schemas.microsoft.com/office/drawing/2017/decorative" val="1"/>
            </a:ext>
          </a:extLst>
        </xdr:cNvPr>
        <xdr:cNvSpPr/>
      </xdr:nvSpPr>
      <xdr:spPr>
        <a:xfrm>
          <a:off x="21683227" y="1024948"/>
          <a:ext cx="3399273" cy="3623252"/>
        </a:xfrm>
        <a:prstGeom prst="rect">
          <a:avLst/>
        </a:prstGeom>
        <a:solidFill>
          <a:srgbClr val="E5F2FB"/>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200" b="1">
              <a:solidFill>
                <a:schemeClr val="tx1"/>
              </a:solidFill>
            </a:rPr>
            <a:t>Step 2</a:t>
          </a:r>
          <a:r>
            <a:rPr lang="en-US" sz="1200" b="1" baseline="0">
              <a:solidFill>
                <a:schemeClr val="tx1"/>
              </a:solidFill>
            </a:rPr>
            <a:t> - </a:t>
          </a:r>
          <a:r>
            <a:rPr lang="en-US" sz="1200" b="1" baseline="0">
              <a:solidFill>
                <a:srgbClr val="C00000"/>
              </a:solidFill>
            </a:rPr>
            <a:t>REQUIRED</a:t>
          </a:r>
          <a:r>
            <a:rPr lang="en-US" sz="1200" b="1" baseline="0">
              <a:solidFill>
                <a:schemeClr val="tx1"/>
              </a:solidFill>
            </a:rPr>
            <a:t>:</a:t>
          </a:r>
          <a:endParaRPr lang="en-US" sz="1200" b="1">
            <a:solidFill>
              <a:schemeClr val="tx1"/>
            </a:solidFill>
          </a:endParaRPr>
        </a:p>
        <a:p>
          <a:pPr algn="l"/>
          <a:r>
            <a:rPr lang="en-US" sz="1200">
              <a:solidFill>
                <a:schemeClr val="tx1"/>
              </a:solidFill>
            </a:rPr>
            <a:t>* For each expense you list, you must:</a:t>
          </a:r>
        </a:p>
        <a:p>
          <a:pPr algn="l"/>
          <a:r>
            <a:rPr lang="en-US" sz="1200">
              <a:solidFill>
                <a:schemeClr val="tx1"/>
              </a:solidFill>
            </a:rPr>
            <a:t>— Identify</a:t>
          </a:r>
          <a:r>
            <a:rPr lang="en-US" sz="1200" baseline="0">
              <a:solidFill>
                <a:schemeClr val="tx1"/>
              </a:solidFill>
            </a:rPr>
            <a:t> the</a:t>
          </a:r>
          <a:r>
            <a:rPr lang="en-US" sz="1200">
              <a:solidFill>
                <a:schemeClr val="tx1"/>
              </a:solidFill>
            </a:rPr>
            <a:t> "Age Band" (Column "C")</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rgbClr val="000000"/>
              </a:solidFill>
              <a:effectLst/>
              <a:uLnTx/>
              <a:uFillTx/>
              <a:latin typeface="+mn-lt"/>
              <a:ea typeface="+mn-ea"/>
              <a:cs typeface="+mn-cs"/>
            </a:rPr>
            <a:t>—  Briefly describe your proposed activities. (Column "D")</a:t>
          </a:r>
          <a:endParaRPr lang="en-US" sz="1200">
            <a:solidFill>
              <a:schemeClr val="tx1"/>
            </a:solidFill>
          </a:endParaRPr>
        </a:p>
        <a:p>
          <a:pPr algn="l"/>
          <a:r>
            <a:rPr lang="en-US" sz="1200">
              <a:solidFill>
                <a:schemeClr val="tx1"/>
              </a:solidFill>
            </a:rPr>
            <a:t>— Identify Allowable Use and Object Codes (Columns</a:t>
          </a:r>
          <a:r>
            <a:rPr lang="en-US" sz="1200" baseline="0">
              <a:solidFill>
                <a:schemeClr val="tx1"/>
              </a:solidFill>
            </a:rPr>
            <a:t> "E" and "F</a:t>
          </a:r>
        </a:p>
        <a:p>
          <a:pPr algn="l"/>
          <a:r>
            <a:rPr lang="en-US" sz="1200" b="1">
              <a:solidFill>
                <a:schemeClr val="tx1"/>
              </a:solidFill>
            </a:rPr>
            <a:t>— </a:t>
          </a:r>
          <a:r>
            <a:rPr lang="en-US" sz="1200" b="0">
              <a:solidFill>
                <a:schemeClr val="tx1"/>
              </a:solidFill>
            </a:rPr>
            <a:t>Enter the budgeted amount for the activity</a:t>
          </a:r>
          <a:r>
            <a:rPr lang="en-US" sz="1200" b="0" baseline="0">
              <a:solidFill>
                <a:schemeClr val="tx1"/>
              </a:solidFill>
            </a:rPr>
            <a:t> </a:t>
          </a:r>
          <a:r>
            <a:rPr lang="en-US" sz="1200" b="0">
              <a:solidFill>
                <a:schemeClr val="tx1"/>
              </a:solidFill>
            </a:rPr>
            <a:t>(Columns "G:J"). </a:t>
          </a:r>
          <a:r>
            <a:rPr lang="en-US" sz="1200">
              <a:solidFill>
                <a:schemeClr val="tx1"/>
              </a:solidFill>
            </a:rPr>
            <a:t>You do not need to enter an amount for every year—only include years in which the activity will incur expenses.</a:t>
          </a:r>
          <a:endParaRPr lang="en-US" sz="1200" b="0" baseline="0">
            <a:solidFill>
              <a:schemeClr val="tx1"/>
            </a:solidFill>
          </a:endParaRPr>
        </a:p>
        <a:p>
          <a:pPr algn="l"/>
          <a:endParaRPr lang="en-US" sz="1200" baseline="0">
            <a:solidFill>
              <a:schemeClr val="tx1"/>
            </a:solidFill>
          </a:endParaRPr>
        </a:p>
        <a:p>
          <a:pPr algn="l"/>
          <a:endParaRPr lang="en-US" sz="1200" baseline="0">
            <a:solidFill>
              <a:schemeClr val="tx1"/>
            </a:solidFill>
          </a:endParaRPr>
        </a:p>
        <a:p>
          <a:r>
            <a:rPr lang="en-US" sz="1200" b="1">
              <a:solidFill>
                <a:schemeClr val="tx1"/>
              </a:solidFill>
              <a:effectLst/>
              <a:latin typeface="+mn-lt"/>
              <a:ea typeface="+mn-ea"/>
              <a:cs typeface="+mn-cs"/>
            </a:rPr>
            <a:t>Step 3 </a:t>
          </a:r>
          <a:r>
            <a:rPr lang="en-US" sz="1200" b="1" baseline="0">
              <a:solidFill>
                <a:schemeClr val="tx1"/>
              </a:solidFill>
              <a:effectLst/>
              <a:latin typeface="+mn-lt"/>
              <a:ea typeface="+mn-ea"/>
              <a:cs typeface="+mn-cs"/>
            </a:rPr>
            <a:t>-</a:t>
          </a:r>
          <a:r>
            <a:rPr lang="en-US" sz="1200" b="1" baseline="0">
              <a:solidFill>
                <a:srgbClr val="C00000"/>
              </a:solidFill>
              <a:effectLst/>
              <a:latin typeface="+mn-lt"/>
              <a:ea typeface="+mn-ea"/>
              <a:cs typeface="+mn-cs"/>
            </a:rPr>
            <a:t>REQUIRED</a:t>
          </a:r>
          <a:r>
            <a:rPr lang="en-US" sz="1200" b="1">
              <a:solidFill>
                <a:schemeClr val="tx1"/>
              </a:solidFill>
              <a:effectLst/>
              <a:latin typeface="+mn-lt"/>
              <a:ea typeface="+mn-ea"/>
              <a:cs typeface="+mn-cs"/>
            </a:rPr>
            <a:t>: </a:t>
          </a:r>
          <a:endParaRPr lang="en-US" sz="1200">
            <a:solidFill>
              <a:schemeClr val="tx1"/>
            </a:solidFill>
            <a:effectLst/>
          </a:endParaRPr>
        </a:p>
        <a:p>
          <a:r>
            <a:rPr lang="en-US" sz="1200">
              <a:solidFill>
                <a:schemeClr val="tx1"/>
              </a:solidFill>
              <a:effectLst/>
              <a:latin typeface="+mn-lt"/>
              <a:ea typeface="+mn-ea"/>
              <a:cs typeface="+mn-cs"/>
            </a:rPr>
            <a:t>* Review you are meeting Age Band budgeting requirements and adjust as needed. Ensure you are budgeting your full prelliminary allocation. </a:t>
          </a:r>
        </a:p>
        <a:p>
          <a:endParaRPr lang="en-US" sz="1200">
            <a:solidFill>
              <a:schemeClr val="tx1"/>
            </a:solidFill>
            <a:effectLst/>
            <a:latin typeface="+mn-lt"/>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3</xdr:col>
      <xdr:colOff>105683</xdr:colOff>
      <xdr:row>4</xdr:row>
      <xdr:rowOff>475797</xdr:rowOff>
    </xdr:from>
    <xdr:ext cx="828675" cy="409575"/>
    <xdr:sp macro="" textlink="">
      <xdr:nvSpPr>
        <xdr:cNvPr id="2" name="Shape 3">
          <a:extLst>
            <a:ext uri="{FF2B5EF4-FFF2-40B4-BE49-F238E27FC236}">
              <a16:creationId xmlns:a16="http://schemas.microsoft.com/office/drawing/2014/main" id="{96A79A9A-249D-4849-B097-3FC2B582FE7F}"/>
            </a:ext>
            <a:ext uri="{C183D7F6-B498-43B3-948B-1728B52AA6E4}">
              <adec:decorative xmlns:adec="http://schemas.microsoft.com/office/drawing/2017/decorative" val="1"/>
            </a:ext>
          </a:extLst>
        </xdr:cNvPr>
        <xdr:cNvSpPr/>
      </xdr:nvSpPr>
      <xdr:spPr>
        <a:xfrm>
          <a:off x="9033783" y="2939597"/>
          <a:ext cx="828675" cy="409575"/>
        </a:xfrm>
        <a:prstGeom prst="leftArrow">
          <a:avLst>
            <a:gd name="adj1" fmla="val 50000"/>
            <a:gd name="adj2" fmla="val 50000"/>
          </a:avLst>
        </a:prstGeom>
        <a:solidFill>
          <a:srgbClr val="058DC7"/>
        </a:solidFill>
        <a:ln w="12700" cap="flat" cmpd="sng">
          <a:solidFill>
            <a:srgbClr val="1C3052"/>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4</xdr:col>
      <xdr:colOff>66674</xdr:colOff>
      <xdr:row>2</xdr:row>
      <xdr:rowOff>444500</xdr:rowOff>
    </xdr:from>
    <xdr:ext cx="4860925" cy="4587874"/>
    <xdr:sp macro="" textlink="">
      <xdr:nvSpPr>
        <xdr:cNvPr id="6" name="Shape 4">
          <a:extLst>
            <a:ext uri="{FF2B5EF4-FFF2-40B4-BE49-F238E27FC236}">
              <a16:creationId xmlns:a16="http://schemas.microsoft.com/office/drawing/2014/main" id="{620E9143-1AA7-43E9-BACC-660E114CD7E8}"/>
            </a:ext>
            <a:ext uri="{C183D7F6-B498-43B3-948B-1728B52AA6E4}">
              <adec:decorative xmlns:adec="http://schemas.microsoft.com/office/drawing/2017/decorative" val="1"/>
            </a:ext>
          </a:extLst>
        </xdr:cNvPr>
        <xdr:cNvSpPr/>
      </xdr:nvSpPr>
      <xdr:spPr>
        <a:xfrm>
          <a:off x="9604374" y="1828800"/>
          <a:ext cx="4860925" cy="4587874"/>
        </a:xfrm>
        <a:prstGeom prst="rect">
          <a:avLst/>
        </a:prstGeom>
        <a:solidFill>
          <a:srgbClr val="AAD4F4"/>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r>
            <a:rPr lang="en-US" sz="1200" b="1">
              <a:solidFill>
                <a:schemeClr val="tx1"/>
              </a:solidFill>
              <a:latin typeface="Calibri"/>
              <a:ea typeface="Calibri"/>
              <a:cs typeface="Calibri"/>
              <a:sym typeface="Calibri"/>
            </a:rPr>
            <a:t>What is the definition</a:t>
          </a:r>
          <a:r>
            <a:rPr lang="en-US" sz="1200" b="1" baseline="0">
              <a:solidFill>
                <a:schemeClr val="tx1"/>
              </a:solidFill>
              <a:latin typeface="Calibri"/>
              <a:ea typeface="Calibri"/>
              <a:cs typeface="Calibri"/>
              <a:sym typeface="Calibri"/>
            </a:rPr>
            <a:t> of a</a:t>
          </a:r>
          <a:r>
            <a:rPr lang="en-US" sz="1200" b="1">
              <a:solidFill>
                <a:schemeClr val="tx1"/>
              </a:solidFill>
              <a:latin typeface="Calibri"/>
              <a:ea typeface="Calibri"/>
              <a:cs typeface="Calibri"/>
              <a:sym typeface="Calibri"/>
            </a:rPr>
            <a:t>"High-need</a:t>
          </a:r>
          <a:r>
            <a:rPr lang="en-US" sz="1200" b="1" baseline="0">
              <a:solidFill>
                <a:schemeClr val="tx1"/>
              </a:solidFill>
              <a:latin typeface="Calibri"/>
              <a:ea typeface="Calibri"/>
              <a:cs typeface="Calibri"/>
              <a:sym typeface="Calibri"/>
            </a:rPr>
            <a:t> school?" </a:t>
          </a:r>
        </a:p>
        <a:p>
          <a:pPr marL="0" lvl="0" indent="0" algn="ctr" rtl="0">
            <a:spcBef>
              <a:spcPts val="0"/>
            </a:spcBef>
            <a:spcAft>
              <a:spcPts val="0"/>
            </a:spcAft>
            <a:buNone/>
          </a:pPr>
          <a:endParaRPr lang="en-US" sz="1200" b="0" baseline="0">
            <a:solidFill>
              <a:schemeClr val="tx1"/>
            </a:solidFill>
            <a:latin typeface="Calibri"/>
            <a:ea typeface="Calibri"/>
            <a:cs typeface="Calibri"/>
            <a:sym typeface="Calibri"/>
          </a:endParaRPr>
        </a:p>
        <a:p>
          <a:pPr rtl="0"/>
          <a:r>
            <a:rPr lang="en-US" sz="1200" b="0">
              <a:solidFill>
                <a:schemeClr val="tx1"/>
              </a:solidFill>
              <a:latin typeface="Calibri"/>
              <a:ea typeface="Calibri"/>
              <a:cs typeface="Calibri"/>
              <a:sym typeface="Calibri"/>
            </a:rPr>
            <a:t>The</a:t>
          </a:r>
          <a:r>
            <a:rPr lang="en-US" sz="1200" b="0" baseline="0">
              <a:solidFill>
                <a:schemeClr val="tx1"/>
              </a:solidFill>
              <a:latin typeface="Calibri"/>
              <a:ea typeface="Calibri"/>
              <a:cs typeface="Calibri"/>
              <a:sym typeface="Calibri"/>
            </a:rPr>
            <a:t> US Department of Education</a:t>
          </a:r>
          <a:r>
            <a:rPr lang="en-US" sz="1200" b="0">
              <a:solidFill>
                <a:schemeClr val="tx1"/>
              </a:solidFill>
              <a:latin typeface="Calibri"/>
              <a:ea typeface="Calibri"/>
              <a:cs typeface="Calibri"/>
              <a:sym typeface="Calibri"/>
            </a:rPr>
            <a:t> defines a "High-need</a:t>
          </a:r>
          <a:r>
            <a:rPr lang="en-US" sz="1200" b="0" baseline="0">
              <a:solidFill>
                <a:schemeClr val="tx1"/>
              </a:solidFill>
              <a:latin typeface="Calibri"/>
              <a:ea typeface="Calibri"/>
              <a:cs typeface="Calibri"/>
              <a:sym typeface="Calibri"/>
            </a:rPr>
            <a:t> school" as </a:t>
          </a:r>
          <a:r>
            <a:rPr lang="en-US" sz="1100" b="0" i="0" u="none" strike="noStrike">
              <a:solidFill>
                <a:schemeClr val="tx1"/>
              </a:solidFill>
              <a:effectLst/>
              <a:latin typeface="+mn-lt"/>
              <a:ea typeface="+mn-ea"/>
              <a:cs typeface="+mn-cs"/>
            </a:rPr>
            <a:t>(a)</a:t>
          </a:r>
          <a:endParaRPr lang="en-US" sz="1200" b="0">
            <a:solidFill>
              <a:schemeClr val="tx1"/>
            </a:solidFill>
            <a:effectLst/>
          </a:endParaRPr>
        </a:p>
        <a:p>
          <a:pPr rtl="0"/>
          <a:r>
            <a:rPr lang="en-US" sz="1100" b="0" i="0" u="none" strike="noStrike">
              <a:solidFill>
                <a:schemeClr val="tx1"/>
              </a:solidFill>
              <a:effectLst/>
              <a:latin typeface="+mn-lt"/>
              <a:ea typeface="+mn-ea"/>
              <a:cs typeface="+mn-cs"/>
            </a:rPr>
            <a:t>(i) An elementary school or middle school in which not less than 50 percent of the enrolled students are children from low-income families; </a:t>
          </a:r>
          <a:r>
            <a:rPr lang="en-US" sz="1100" b="1" i="0" u="none" strike="noStrike">
              <a:solidFill>
                <a:schemeClr val="tx1"/>
              </a:solidFill>
              <a:effectLst/>
              <a:latin typeface="+mn-lt"/>
              <a:ea typeface="+mn-ea"/>
              <a:cs typeface="+mn-cs"/>
            </a:rPr>
            <a:t>or</a:t>
          </a:r>
          <a:endParaRPr lang="en-US" sz="1200" b="0">
            <a:solidFill>
              <a:schemeClr val="tx1"/>
            </a:solidFill>
            <a:effectLst/>
          </a:endParaRPr>
        </a:p>
        <a:p>
          <a:pPr rtl="0"/>
          <a:r>
            <a:rPr lang="en-US" sz="1100" b="0" i="0" u="none" strike="noStrike">
              <a:solidFill>
                <a:schemeClr val="tx1"/>
              </a:solidFill>
              <a:effectLst/>
              <a:latin typeface="+mn-lt"/>
              <a:ea typeface="+mn-ea"/>
              <a:cs typeface="+mn-cs"/>
            </a:rPr>
            <a:t>(ii) A high school in which not less than 40 percent of the enrolled students are children from low-income families, which may be calculated using comparable data from the schools that feed into the high school.</a:t>
          </a:r>
        </a:p>
        <a:p>
          <a:pPr rtl="0"/>
          <a:endParaRPr lang="en-US" sz="1100" b="0" i="0" u="none" strike="noStrike">
            <a:solidFill>
              <a:schemeClr val="tx1"/>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100" b="1">
              <a:solidFill>
                <a:schemeClr val="tx1"/>
              </a:solidFill>
              <a:effectLst/>
              <a:latin typeface="+mn-lt"/>
              <a:ea typeface="+mn-ea"/>
              <a:cs typeface="+mn-cs"/>
            </a:rPr>
            <a:t>How did ODE calculate the high-need</a:t>
          </a:r>
          <a:r>
            <a:rPr lang="en-US" sz="1100" b="1" baseline="0">
              <a:solidFill>
                <a:schemeClr val="tx1"/>
              </a:solidFill>
              <a:effectLst/>
              <a:latin typeface="+mn-lt"/>
              <a:ea typeface="+mn-ea"/>
              <a:cs typeface="+mn-cs"/>
            </a:rPr>
            <a:t> schools by district?</a:t>
          </a:r>
        </a:p>
        <a:p>
          <a:pPr marL="0" marR="0" lvl="0" indent="0" defTabSz="914400" rtl="0" eaLnBrk="1" fontAlgn="auto" latinLnBrk="0" hangingPunct="1">
            <a:lnSpc>
              <a:spcPct val="100000"/>
            </a:lnSpc>
            <a:spcBef>
              <a:spcPts val="0"/>
            </a:spcBef>
            <a:spcAft>
              <a:spcPts val="0"/>
            </a:spcAft>
            <a:buClrTx/>
            <a:buSzTx/>
            <a:buFontTx/>
            <a:buNone/>
            <a:tabLst/>
            <a:defRPr/>
          </a:pPr>
          <a:endParaRPr lang="en-US" sz="1200" b="1">
            <a:solidFill>
              <a:schemeClr val="tx1"/>
            </a:solidFill>
            <a:effectLst/>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50" b="0" i="0">
              <a:solidFill>
                <a:schemeClr val="tx1"/>
              </a:solidFill>
              <a:effectLst/>
              <a:latin typeface="+mn-lt"/>
              <a:ea typeface="+mn-ea"/>
              <a:cs typeface="+mn-cs"/>
            </a:rPr>
            <a:t>ODE</a:t>
          </a:r>
          <a:r>
            <a:rPr lang="en-US" sz="1050" b="0" i="0" baseline="0">
              <a:solidFill>
                <a:schemeClr val="tx1"/>
              </a:solidFill>
              <a:effectLst/>
              <a:latin typeface="+mn-lt"/>
              <a:ea typeface="+mn-ea"/>
              <a:cs typeface="+mn-cs"/>
            </a:rPr>
            <a:t> calculated the high-need schools by district using a combination of Free and Reduced Lunch (FRL) and Students Experiencing Poverty (SEP)* data. If 50% or more of students in an elementary school or middle school were enrolled in Free and Reduced Lunch programming, OR were Students Experiencing Poverty, that school was considered high need. If 40% or more of students in a high school were enrolled in Free and Reduced Lunch programming, OR were Students Experiencing Poverty, that school was considered high need.</a:t>
          </a:r>
        </a:p>
        <a:p>
          <a:pPr marL="0" marR="0" lvl="0" indent="0" defTabSz="914400" rtl="0" eaLnBrk="1" fontAlgn="auto" latinLnBrk="0" hangingPunct="1">
            <a:lnSpc>
              <a:spcPct val="100000"/>
            </a:lnSpc>
            <a:spcBef>
              <a:spcPts val="0"/>
            </a:spcBef>
            <a:spcAft>
              <a:spcPts val="0"/>
            </a:spcAft>
            <a:buClrTx/>
            <a:buSzTx/>
            <a:buFontTx/>
            <a:buNone/>
            <a:tabLst/>
            <a:defRPr/>
          </a:pPr>
          <a:endParaRPr lang="en-US" sz="1050" b="0" i="0" baseline="0">
            <a:solidFill>
              <a:schemeClr val="tx1"/>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sz="1050">
            <a:solidFill>
              <a:schemeClr val="tx1"/>
            </a:solidFill>
            <a:effectLst/>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sz="1050" b="0">
            <a:solidFill>
              <a:schemeClr val="tx1"/>
            </a:solidFill>
            <a:effectLst/>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50" b="0" i="1">
              <a:solidFill>
                <a:schemeClr val="tx1"/>
              </a:solidFill>
              <a:effectLst/>
            </a:rPr>
            <a:t>*The Students Experiencing Poverty student group includes students that received SNAP/TANF benefits, were in foster care, experiencing homelessness, or received migrant education services. </a:t>
          </a:r>
        </a:p>
        <a:p>
          <a:br>
            <a:rPr lang="en-US" sz="1200">
              <a:solidFill>
                <a:schemeClr val="tx1"/>
              </a:solidFill>
            </a:rPr>
          </a:br>
          <a:endParaRPr lang="en-US" sz="1200">
            <a:solidFill>
              <a:schemeClr val="tx1"/>
            </a:solidFill>
            <a:latin typeface="Calibri"/>
            <a:ea typeface="Calibri"/>
            <a:cs typeface="Calibri"/>
            <a:sym typeface="Calibri"/>
          </a:endParaRPr>
        </a:p>
      </xdr:txBody>
    </xdr:sp>
    <xdr:clientData fLocksWithSheet="0"/>
  </xdr:oneCellAnchor>
</xdr:wsDr>
</file>

<file path=xl/drawings/drawing8.xml><?xml version="1.0" encoding="utf-8"?>
<xdr:wsDr xmlns:xdr="http://schemas.openxmlformats.org/drawingml/2006/spreadsheetDrawing" xmlns:a="http://schemas.openxmlformats.org/drawingml/2006/main">
  <xdr:oneCellAnchor>
    <xdr:from>
      <xdr:col>4</xdr:col>
      <xdr:colOff>187325</xdr:colOff>
      <xdr:row>6</xdr:row>
      <xdr:rowOff>1164673</xdr:rowOff>
    </xdr:from>
    <xdr:ext cx="2556998" cy="1109869"/>
    <xdr:sp macro="" textlink="">
      <xdr:nvSpPr>
        <xdr:cNvPr id="3" name="Shape 4">
          <a:extLst>
            <a:ext uri="{FF2B5EF4-FFF2-40B4-BE49-F238E27FC236}">
              <a16:creationId xmlns:a16="http://schemas.microsoft.com/office/drawing/2014/main" id="{F8FFAA0A-ECCC-470F-9964-09BB6EDCD93E}"/>
            </a:ext>
            <a:ext uri="{C183D7F6-B498-43B3-948B-1728B52AA6E4}">
              <adec:decorative xmlns:adec="http://schemas.microsoft.com/office/drawing/2017/decorative" val="1"/>
            </a:ext>
          </a:extLst>
        </xdr:cNvPr>
        <xdr:cNvSpPr/>
      </xdr:nvSpPr>
      <xdr:spPr>
        <a:xfrm>
          <a:off x="11368847" y="4104999"/>
          <a:ext cx="2556998" cy="1109869"/>
        </a:xfrm>
        <a:prstGeom prst="rect">
          <a:avLst/>
        </a:prstGeom>
        <a:solidFill>
          <a:srgbClr val="E5F2FB"/>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rtl="0"/>
          <a:r>
            <a:rPr lang="en-US" sz="1100" b="1" i="0">
              <a:solidFill>
                <a:schemeClr val="tx1"/>
              </a:solidFill>
              <a:effectLst/>
              <a:latin typeface="+mn-lt"/>
              <a:ea typeface="+mn-ea"/>
              <a:cs typeface="+mn-cs"/>
            </a:rPr>
            <a:t>Note: </a:t>
          </a:r>
          <a:r>
            <a:rPr lang="en-US" sz="1100" b="0" i="0">
              <a:solidFill>
                <a:schemeClr val="tx1"/>
              </a:solidFill>
              <a:effectLst/>
              <a:latin typeface="+mn-lt"/>
              <a:ea typeface="+mn-ea"/>
              <a:cs typeface="+mn-cs"/>
            </a:rPr>
            <a:t>Districts</a:t>
          </a:r>
          <a:r>
            <a:rPr lang="en-US" sz="1100" b="0" i="0" baseline="0">
              <a:solidFill>
                <a:schemeClr val="tx1"/>
              </a:solidFill>
              <a:effectLst/>
              <a:latin typeface="+mn-lt"/>
              <a:ea typeface="+mn-ea"/>
              <a:cs typeface="+mn-cs"/>
            </a:rPr>
            <a:t> cannot purchase K-12 </a:t>
          </a:r>
          <a:r>
            <a:rPr lang="en-US" sz="1100" b="1" i="0" baseline="0">
              <a:solidFill>
                <a:schemeClr val="tx1"/>
              </a:solidFill>
              <a:effectLst/>
              <a:latin typeface="+mn-lt"/>
              <a:ea typeface="+mn-ea"/>
              <a:cs typeface="+mn-cs"/>
            </a:rPr>
            <a:t>core</a:t>
          </a:r>
          <a:r>
            <a:rPr lang="en-US" sz="1100" b="0" i="0" baseline="0">
              <a:solidFill>
                <a:schemeClr val="tx1"/>
              </a:solidFill>
              <a:effectLst/>
              <a:latin typeface="+mn-lt"/>
              <a:ea typeface="+mn-ea"/>
              <a:cs typeface="+mn-cs"/>
            </a:rPr>
            <a:t> curriculum  using CLSD dollars, due to supplement not supplant restrictions. For more details, see section 1.2.6 of the RFA.</a:t>
          </a:r>
          <a:endParaRPr lang="en-US" sz="1100" b="0" u="sng">
            <a:solidFill>
              <a:srgbClr val="3F6490"/>
            </a:solidFill>
            <a:effectLst/>
          </a:endParaRPr>
        </a:p>
      </xdr:txBody>
    </xdr:sp>
    <xdr:clientData fLocksWithSheet="0"/>
  </xdr:oneCellAnchor>
</xdr:wsDr>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_7" displayName="Table_7" ref="B3:L200">
  <autoFilter ref="B3:L200" xr:uid="{00000000-000C-0000-FFFF-FFFF06000000}"/>
  <sortState xmlns:xlrd2="http://schemas.microsoft.com/office/spreadsheetml/2017/richdata2" ref="B4:L200">
    <sortCondition ref="B3:B200"/>
  </sortState>
  <tableColumns count="11">
    <tableColumn id="9" xr3:uid="{1DBD3608-EAA2-40D3-940F-CB1B7AE7DCE7}" name="Alphabetized" dataDxfId="86"/>
    <tableColumn id="8" xr3:uid="{EB22C7F2-13E1-4979-88F9-B90DDC8B4707}" name="#"/>
    <tableColumn id="1" xr3:uid="{00000000-0010-0000-0600-000001000000}" name="School District Name"/>
    <tableColumn id="2" xr3:uid="{00000000-0010-0000-0600-000002000000}" name="School District ID"/>
    <tableColumn id="3" xr3:uid="{00000000-0010-0000-0600-000003000000}" name="Student Entrollment"/>
    <tableColumn id="4" xr3:uid="{00000000-0010-0000-0600-000004000000}" name="High Needs Schools" dataDxfId="85"/>
    <tableColumn id="5" xr3:uid="{00000000-0010-0000-0600-000005000000}" name="Eligibility Rank"/>
    <tableColumn id="6" xr3:uid="{00000000-0010-0000-0600-000006000000}" name="Preliminary Y2-4 Allocation"/>
    <tableColumn id="11" xr3:uid="{233AE01B-912E-46BD-B49E-4509A3489E8D}" name="Preliminary Y1 Allocation" dataDxfId="84"/>
    <tableColumn id="12" xr3:uid="{C2B17425-73CE-4434-91F0-8BE4B43C33B7}" name="Preliminary Total Allocation" dataDxfId="83"/>
    <tableColumn id="7" xr3:uid="{00000000-0010-0000-0600-000007000000}" name="Eligibility Status"/>
  </tableColumns>
  <tableStyleInfo name="Data-style"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F9E93E90-D3FE-47E5-90DD-26C4B607536D}" name="Table18" displayName="Table18" ref="A2:A9" totalsRowShown="0" headerRowDxfId="82" dataDxfId="81">
  <autoFilter ref="A2:A9" xr:uid="{F9E93E90-D3FE-47E5-90DD-26C4B607536D}"/>
  <tableColumns count="1">
    <tableColumn id="1" xr3:uid="{23AEEE87-6D8A-4306-84C7-7918CA00627A}" name="Types of Assessments" dataDxfId="80"/>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1BEFEC27-BE26-4385-93D8-FF5F010F1C4F}" name="Table19" displayName="Table19" ref="D2:D16" totalsRowShown="0" headerRowDxfId="79">
  <autoFilter ref="D2:D16" xr:uid="{1BEFEC27-BE26-4385-93D8-FF5F010F1C4F}"/>
  <tableColumns count="1">
    <tableColumn id="1" xr3:uid="{351C4EC7-ED2C-4105-BC3A-048810D1D7F6}" name="PD and Coaching frequency"/>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87B11CCE-991A-4C67-9C2D-60FC0A1BE9C5}" name="Table1921" displayName="Table1921" ref="F2:F16" totalsRowShown="0" headerRowDxfId="78">
  <autoFilter ref="F2:F16" xr:uid="{87B11CCE-991A-4C67-9C2D-60FC0A1BE9C5}"/>
  <tableColumns count="1">
    <tableColumn id="1" xr3:uid="{7C804FAE-C816-418D-A1F2-741383B37341}" name="Frequency of Engagement"/>
  </tableColumns>
  <tableStyleInfo name="TableStyleLight1"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app.smartsheet.com/b/publish?EQBCT=eed7fab28b424732a88a245e2ca358eb"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table" Target="../tables/table2.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3838B-1619-4949-86C7-6B96FECBD66B}">
  <sheetPr codeName="Sheet1">
    <tabColor rgb="FFFFE598"/>
  </sheetPr>
  <dimension ref="A1:Z990"/>
  <sheetViews>
    <sheetView showGridLines="0" tabSelected="1" zoomScale="75" zoomScaleNormal="75" workbookViewId="0"/>
  </sheetViews>
  <sheetFormatPr defaultColWidth="12.7265625" defaultRowHeight="15" customHeight="1" x14ac:dyDescent="0.35"/>
  <cols>
    <col min="1" max="1" width="2.453125" style="39" customWidth="1"/>
    <col min="2" max="2" width="98.26953125" style="39" customWidth="1"/>
    <col min="3" max="3" width="41.81640625" style="151" customWidth="1"/>
    <col min="4" max="4" width="7.1796875" style="151" customWidth="1"/>
    <col min="5" max="5" width="46.54296875" style="151" customWidth="1"/>
    <col min="6" max="6" width="24.453125" style="151" customWidth="1"/>
    <col min="7" max="26" width="7.7265625" style="39" customWidth="1"/>
    <col min="27" max="16384" width="12.7265625" style="39"/>
  </cols>
  <sheetData>
    <row r="1" spans="1:26" ht="15" customHeight="1" thickBot="1" x14ac:dyDescent="0.4">
      <c r="A1" s="224"/>
      <c r="B1" s="224"/>
      <c r="C1" s="225"/>
      <c r="D1" s="225"/>
      <c r="E1" s="225"/>
      <c r="F1" s="225"/>
      <c r="G1" s="224"/>
      <c r="H1" s="224"/>
      <c r="I1" s="224"/>
      <c r="J1" s="224"/>
      <c r="K1" s="224"/>
      <c r="L1" s="224"/>
      <c r="M1" s="224"/>
      <c r="N1" s="224"/>
      <c r="O1" s="224"/>
      <c r="P1" s="224"/>
      <c r="Q1" s="224"/>
      <c r="R1" s="224"/>
      <c r="S1" s="224"/>
      <c r="T1" s="224"/>
      <c r="U1" s="224"/>
      <c r="V1" s="224"/>
      <c r="W1" s="224"/>
      <c r="X1" s="224"/>
      <c r="Y1" s="224"/>
      <c r="Z1" s="224"/>
    </row>
    <row r="2" spans="1:26" ht="79.5" customHeight="1" thickBot="1" x14ac:dyDescent="0.4">
      <c r="A2" s="224"/>
      <c r="B2" s="197" t="s">
        <v>669</v>
      </c>
      <c r="C2" s="303"/>
      <c r="D2" s="159"/>
      <c r="E2" s="159"/>
      <c r="F2" s="159"/>
      <c r="G2" s="224"/>
      <c r="H2" s="224"/>
      <c r="I2" s="224"/>
      <c r="J2" s="224"/>
      <c r="K2" s="224"/>
      <c r="L2" s="224"/>
      <c r="M2" s="224"/>
      <c r="N2" s="224"/>
      <c r="O2" s="224"/>
      <c r="P2" s="224"/>
      <c r="Q2" s="224"/>
      <c r="R2" s="224"/>
      <c r="S2" s="224"/>
      <c r="T2" s="224"/>
      <c r="U2" s="224"/>
      <c r="V2" s="224"/>
      <c r="W2" s="224"/>
      <c r="X2" s="224"/>
      <c r="Y2" s="224"/>
      <c r="Z2" s="224"/>
    </row>
    <row r="3" spans="1:26" ht="51" customHeight="1" thickBot="1" x14ac:dyDescent="0.4">
      <c r="A3" s="224"/>
      <c r="B3" s="318" t="s">
        <v>0</v>
      </c>
      <c r="C3" s="319"/>
      <c r="D3" s="159"/>
      <c r="E3" s="159"/>
      <c r="F3" s="159"/>
      <c r="G3" s="224"/>
      <c r="H3" s="224"/>
      <c r="I3" s="224"/>
      <c r="J3" s="224"/>
      <c r="K3" s="224"/>
      <c r="L3" s="224"/>
      <c r="M3" s="224"/>
      <c r="N3" s="224"/>
      <c r="O3" s="224"/>
      <c r="P3" s="224"/>
      <c r="Q3" s="224"/>
      <c r="R3" s="224"/>
      <c r="S3" s="224"/>
      <c r="T3" s="224"/>
      <c r="U3" s="224"/>
      <c r="V3" s="224"/>
      <c r="W3" s="224"/>
      <c r="X3" s="224"/>
      <c r="Y3" s="224"/>
      <c r="Z3" s="224"/>
    </row>
    <row r="4" spans="1:26" ht="30.75" customHeight="1" x14ac:dyDescent="0.35">
      <c r="A4" s="224"/>
      <c r="B4" s="23" t="s">
        <v>1</v>
      </c>
      <c r="C4" s="315"/>
      <c r="D4" s="159"/>
      <c r="E4" s="159"/>
      <c r="F4" s="159"/>
      <c r="G4" s="224"/>
      <c r="H4" s="224"/>
      <c r="I4" s="224"/>
      <c r="J4" s="224"/>
      <c r="K4" s="224"/>
      <c r="L4" s="224"/>
      <c r="M4" s="224"/>
      <c r="N4" s="224"/>
      <c r="O4" s="224"/>
      <c r="P4" s="224"/>
      <c r="Q4" s="224"/>
      <c r="R4" s="224"/>
      <c r="S4" s="224"/>
      <c r="T4" s="224"/>
      <c r="U4" s="224"/>
      <c r="V4" s="224"/>
      <c r="W4" s="224"/>
      <c r="X4" s="224"/>
      <c r="Y4" s="224"/>
      <c r="Z4" s="224"/>
    </row>
    <row r="5" spans="1:26" ht="23.25" customHeight="1" x14ac:dyDescent="0.35">
      <c r="A5" s="224"/>
      <c r="B5" s="23" t="s">
        <v>641</v>
      </c>
      <c r="C5" s="315"/>
      <c r="D5" s="159"/>
      <c r="E5" s="159"/>
      <c r="F5" s="159"/>
      <c r="G5" s="224"/>
      <c r="H5" s="224"/>
      <c r="I5" s="224"/>
      <c r="J5" s="224"/>
      <c r="K5" s="224"/>
      <c r="L5" s="224"/>
      <c r="M5" s="224"/>
      <c r="N5" s="224"/>
      <c r="O5" s="224"/>
      <c r="P5" s="224"/>
      <c r="Q5" s="224"/>
      <c r="R5" s="224"/>
      <c r="S5" s="224"/>
      <c r="T5" s="224"/>
      <c r="U5" s="224"/>
      <c r="V5" s="224"/>
      <c r="W5" s="224"/>
      <c r="X5" s="224"/>
      <c r="Y5" s="224"/>
      <c r="Z5" s="224"/>
    </row>
    <row r="6" spans="1:26" ht="26.5" customHeight="1" thickBot="1" x14ac:dyDescent="0.4">
      <c r="A6" s="224"/>
      <c r="B6" s="316" t="s">
        <v>2</v>
      </c>
      <c r="C6" s="317"/>
      <c r="D6" s="159"/>
      <c r="E6" s="159"/>
      <c r="F6" s="159"/>
      <c r="G6" s="224"/>
      <c r="H6" s="224"/>
      <c r="I6" s="224"/>
      <c r="J6" s="224"/>
      <c r="K6" s="224"/>
      <c r="L6" s="224"/>
      <c r="M6" s="224"/>
      <c r="N6" s="224"/>
      <c r="O6" s="224"/>
      <c r="P6" s="224"/>
      <c r="Q6" s="224"/>
      <c r="R6" s="224"/>
      <c r="S6" s="224"/>
      <c r="T6" s="224"/>
      <c r="U6" s="224"/>
      <c r="V6" s="224"/>
      <c r="W6" s="224"/>
      <c r="X6" s="224"/>
      <c r="Y6" s="224"/>
      <c r="Z6" s="224"/>
    </row>
    <row r="7" spans="1:26" ht="48" customHeight="1" thickBot="1" x14ac:dyDescent="0.4">
      <c r="A7" s="224"/>
      <c r="B7" s="313" t="s">
        <v>3</v>
      </c>
      <c r="C7" s="314"/>
      <c r="D7" s="159"/>
      <c r="E7" s="159"/>
      <c r="F7" s="159"/>
      <c r="G7" s="224"/>
      <c r="H7" s="224"/>
      <c r="I7" s="224"/>
      <c r="J7" s="224"/>
      <c r="K7" s="224"/>
      <c r="L7" s="224"/>
      <c r="M7" s="224"/>
      <c r="N7" s="224"/>
      <c r="O7" s="224"/>
      <c r="P7" s="224"/>
      <c r="Q7" s="224"/>
      <c r="R7" s="224"/>
      <c r="S7" s="224"/>
      <c r="T7" s="224"/>
      <c r="U7" s="224"/>
      <c r="V7" s="224"/>
      <c r="W7" s="224"/>
      <c r="X7" s="224"/>
      <c r="Y7" s="224"/>
      <c r="Z7" s="224"/>
    </row>
    <row r="8" spans="1:26" ht="23" customHeight="1" x14ac:dyDescent="0.35">
      <c r="A8" s="224"/>
      <c r="B8" s="304" t="s">
        <v>4</v>
      </c>
      <c r="C8" s="305"/>
      <c r="D8" s="149"/>
      <c r="E8" s="149"/>
      <c r="F8" s="149"/>
      <c r="G8" s="224"/>
      <c r="H8" s="224"/>
      <c r="I8" s="224"/>
      <c r="J8" s="224"/>
      <c r="K8" s="224"/>
      <c r="L8" s="224"/>
      <c r="M8" s="224"/>
      <c r="N8" s="224"/>
      <c r="O8" s="224"/>
      <c r="P8" s="224"/>
      <c r="Q8" s="224"/>
      <c r="R8" s="224"/>
      <c r="S8" s="224"/>
      <c r="T8" s="224"/>
      <c r="U8" s="224"/>
      <c r="V8" s="224"/>
      <c r="W8" s="224"/>
      <c r="X8" s="224"/>
      <c r="Y8" s="224"/>
      <c r="Z8" s="224"/>
    </row>
    <row r="9" spans="1:26" ht="18.75" customHeight="1" x14ac:dyDescent="0.35">
      <c r="A9" s="224"/>
      <c r="B9" s="306" t="s">
        <v>5</v>
      </c>
      <c r="C9" s="307"/>
      <c r="D9" s="148"/>
      <c r="E9" s="148"/>
      <c r="F9" s="148"/>
      <c r="G9" s="224"/>
      <c r="H9" s="224"/>
      <c r="I9" s="224"/>
      <c r="J9" s="224"/>
      <c r="K9" s="224"/>
      <c r="L9" s="224"/>
      <c r="M9" s="224"/>
      <c r="N9" s="224"/>
      <c r="O9" s="224"/>
      <c r="P9" s="224"/>
      <c r="Q9" s="224"/>
      <c r="R9" s="224"/>
      <c r="S9" s="224"/>
      <c r="T9" s="224"/>
      <c r="U9" s="224"/>
      <c r="V9" s="224"/>
      <c r="W9" s="224"/>
      <c r="X9" s="224"/>
      <c r="Y9" s="224"/>
      <c r="Z9" s="224"/>
    </row>
    <row r="10" spans="1:26" ht="23.25" customHeight="1" x14ac:dyDescent="0.35">
      <c r="A10" s="224"/>
      <c r="B10" s="308" t="s">
        <v>6</v>
      </c>
      <c r="C10" s="309"/>
      <c r="D10" s="149"/>
      <c r="E10" s="149"/>
      <c r="F10" s="149"/>
      <c r="G10" s="224"/>
      <c r="H10" s="224"/>
      <c r="I10" s="224"/>
      <c r="J10" s="224"/>
      <c r="K10" s="224"/>
      <c r="L10" s="224"/>
      <c r="M10" s="224"/>
      <c r="N10" s="224"/>
      <c r="O10" s="224"/>
      <c r="P10" s="224"/>
      <c r="Q10" s="224"/>
      <c r="R10" s="224"/>
      <c r="S10" s="224"/>
      <c r="T10" s="224"/>
      <c r="U10" s="224"/>
      <c r="V10" s="224"/>
      <c r="W10" s="224"/>
      <c r="X10" s="224"/>
      <c r="Y10" s="224"/>
      <c r="Z10" s="224"/>
    </row>
    <row r="11" spans="1:26" ht="36" customHeight="1" thickBot="1" x14ac:dyDescent="0.4">
      <c r="A11" s="224"/>
      <c r="B11" s="310" t="s">
        <v>7</v>
      </c>
      <c r="C11" s="309"/>
      <c r="D11" s="149"/>
      <c r="E11" s="149"/>
      <c r="F11" s="149"/>
      <c r="G11" s="224"/>
      <c r="H11" s="224"/>
      <c r="I11" s="224"/>
      <c r="J11" s="224"/>
      <c r="K11" s="224"/>
      <c r="L11" s="224"/>
      <c r="M11" s="224"/>
      <c r="N11" s="224"/>
      <c r="O11" s="224"/>
      <c r="P11" s="224"/>
      <c r="Q11" s="224"/>
      <c r="R11" s="224"/>
      <c r="S11" s="224"/>
      <c r="T11" s="224"/>
      <c r="U11" s="224"/>
      <c r="V11" s="224"/>
      <c r="W11" s="224"/>
      <c r="X11" s="224"/>
      <c r="Y11" s="224"/>
      <c r="Z11" s="224"/>
    </row>
    <row r="12" spans="1:26" ht="28" customHeight="1" thickBot="1" x14ac:dyDescent="0.4">
      <c r="A12" s="95"/>
      <c r="B12" s="311" t="s">
        <v>8</v>
      </c>
      <c r="C12" s="312"/>
      <c r="D12" s="160"/>
      <c r="E12" s="160"/>
      <c r="F12" s="160"/>
      <c r="G12" s="95"/>
      <c r="H12" s="95"/>
      <c r="I12" s="95"/>
      <c r="J12" s="95"/>
      <c r="K12" s="95"/>
      <c r="L12" s="95"/>
      <c r="M12" s="95"/>
      <c r="N12" s="95"/>
      <c r="O12" s="95"/>
      <c r="P12" s="95"/>
      <c r="Q12" s="95"/>
      <c r="R12" s="95"/>
      <c r="S12" s="95"/>
      <c r="T12" s="95"/>
      <c r="U12" s="95"/>
      <c r="V12" s="95"/>
      <c r="W12" s="95"/>
      <c r="X12" s="95"/>
      <c r="Y12" s="95"/>
      <c r="Z12" s="95"/>
    </row>
    <row r="13" spans="1:26" ht="26.25" customHeight="1" thickBot="1" x14ac:dyDescent="0.4">
      <c r="A13" s="95"/>
      <c r="B13" s="470" t="s">
        <v>644</v>
      </c>
      <c r="C13" s="312"/>
      <c r="D13" s="160"/>
      <c r="E13" s="160"/>
      <c r="F13" s="160"/>
      <c r="G13" s="95"/>
      <c r="H13" s="95"/>
      <c r="I13" s="95"/>
      <c r="J13" s="95"/>
      <c r="K13" s="95"/>
      <c r="L13" s="95"/>
      <c r="M13" s="95"/>
      <c r="N13" s="95"/>
      <c r="O13" s="95"/>
      <c r="P13" s="95"/>
      <c r="Q13" s="95"/>
      <c r="R13" s="95"/>
      <c r="S13" s="95"/>
      <c r="T13" s="95"/>
      <c r="U13" s="95"/>
      <c r="V13" s="95"/>
      <c r="W13" s="95"/>
      <c r="X13" s="95"/>
      <c r="Y13" s="95"/>
      <c r="Z13" s="95"/>
    </row>
    <row r="14" spans="1:26" ht="15" customHeight="1" thickBot="1" x14ac:dyDescent="0.4">
      <c r="A14" s="224"/>
      <c r="B14" s="224"/>
      <c r="C14" s="225"/>
      <c r="D14" s="225"/>
      <c r="E14" s="225"/>
      <c r="F14" s="225"/>
      <c r="G14" s="224"/>
      <c r="H14" s="224"/>
      <c r="I14" s="224"/>
      <c r="J14" s="224"/>
      <c r="K14" s="224"/>
      <c r="L14" s="224"/>
      <c r="M14" s="224"/>
      <c r="N14" s="224"/>
      <c r="O14" s="224"/>
      <c r="P14" s="224"/>
      <c r="Q14" s="224"/>
      <c r="R14" s="224"/>
      <c r="S14" s="224"/>
      <c r="T14" s="224"/>
      <c r="U14" s="224"/>
      <c r="V14" s="224"/>
      <c r="W14" s="224"/>
      <c r="X14" s="224"/>
      <c r="Y14" s="224"/>
      <c r="Z14" s="224"/>
    </row>
    <row r="15" spans="1:26" ht="31" customHeight="1" thickBot="1" x14ac:dyDescent="0.4">
      <c r="A15" s="224"/>
      <c r="B15" s="167" t="s">
        <v>9</v>
      </c>
      <c r="C15" s="168" t="str">
        <f>IF(
  AND(
    UPPER(TRIM(C18))="COMPLETE",
    UPPER(TRIM(C19))="COMPLETE",
    UPPER(TRIM(C20))="COMPLETE",
    UPPER(TRIM(C21))="COMPLETE",
    UPPER(TRIM(C24))="COMPLETE",
    UPPER(TRIM(C25))="COMPLETE",
    UPPER(TRIM(C28))="COMPLETE",
    UPPER(TRIM(C29))="COMPLETE",
    UPPER(TRIM(C30))="COMPLETE",
    UPPER(TRIM(C33))="COMPLETE",
    UPPER(TRIM(C36))="COMPLETE",
    UPPER(TRIM(C37))="COMPLETE",
    UPPER(TRIM(C38))="COMPLETE",
    UPPER(TRIM(C41))="COMPLETE",
    UPPER(TRIM(C42))="COMPLETE",
    UPPER(TRIM(C45))="COMPLETE"
  ),
  "Complete",
  "Not Complete"
)</f>
        <v>Not Complete</v>
      </c>
      <c r="D15" s="225"/>
      <c r="E15" s="225"/>
      <c r="F15" s="225"/>
      <c r="G15" s="224"/>
      <c r="H15" s="224"/>
      <c r="I15" s="224"/>
      <c r="J15" s="224"/>
      <c r="K15" s="224"/>
      <c r="L15" s="224"/>
      <c r="M15" s="224"/>
      <c r="N15" s="224"/>
      <c r="O15" s="224"/>
      <c r="P15" s="224"/>
      <c r="Q15" s="224"/>
      <c r="R15" s="224"/>
      <c r="S15" s="224"/>
      <c r="T15" s="224"/>
      <c r="U15" s="224"/>
      <c r="V15" s="224"/>
      <c r="W15" s="224"/>
      <c r="X15" s="224"/>
      <c r="Y15" s="224"/>
      <c r="Z15" s="224"/>
    </row>
    <row r="16" spans="1:26" ht="15" customHeight="1" thickBot="1" x14ac:dyDescent="0.4">
      <c r="A16" s="224"/>
      <c r="B16" s="224"/>
      <c r="C16" s="225"/>
      <c r="D16" s="225"/>
      <c r="E16" s="225"/>
      <c r="F16" s="225"/>
      <c r="G16" s="224"/>
      <c r="H16" s="224"/>
      <c r="I16" s="224"/>
      <c r="J16" s="224"/>
      <c r="K16" s="224"/>
      <c r="L16" s="224"/>
      <c r="M16" s="224"/>
      <c r="N16" s="224"/>
      <c r="O16" s="224"/>
      <c r="P16" s="224"/>
      <c r="Q16" s="224"/>
      <c r="R16" s="224"/>
      <c r="S16" s="224"/>
      <c r="T16" s="224"/>
      <c r="U16" s="224"/>
      <c r="V16" s="224"/>
      <c r="W16" s="224"/>
      <c r="X16" s="224"/>
      <c r="Y16" s="224"/>
      <c r="Z16" s="224"/>
    </row>
    <row r="17" spans="1:26" ht="30" customHeight="1" x14ac:dyDescent="0.35">
      <c r="A17" s="224"/>
      <c r="B17" s="443" t="s">
        <v>10</v>
      </c>
      <c r="C17" s="161"/>
      <c r="D17" s="225"/>
      <c r="E17" s="154"/>
      <c r="F17" s="155"/>
      <c r="G17" s="226"/>
      <c r="H17" s="226"/>
      <c r="I17" s="226"/>
      <c r="J17" s="224"/>
      <c r="K17" s="224"/>
      <c r="L17" s="224"/>
      <c r="M17" s="224"/>
      <c r="N17" s="224"/>
      <c r="O17" s="224"/>
      <c r="P17" s="224"/>
      <c r="Q17" s="224"/>
      <c r="R17" s="224"/>
      <c r="S17" s="224"/>
      <c r="T17" s="224"/>
      <c r="U17" s="224"/>
      <c r="V17" s="224"/>
      <c r="W17" s="224"/>
      <c r="X17" s="224"/>
      <c r="Y17" s="224"/>
      <c r="Z17" s="224"/>
    </row>
    <row r="18" spans="1:26" ht="30" customHeight="1" x14ac:dyDescent="0.35">
      <c r="A18" s="224"/>
      <c r="B18" s="292" t="s">
        <v>11</v>
      </c>
      <c r="C18" s="162" t="str">
        <f>IF(OR('Applicant Information'!$D$5="Select from dropdown", 'Applicant Information'!$D$5=""), "Not Complete", "Complete")</f>
        <v>Not Complete</v>
      </c>
      <c r="D18" s="225"/>
      <c r="E18" s="156"/>
      <c r="F18" s="155"/>
      <c r="G18" s="226"/>
      <c r="H18" s="226"/>
      <c r="I18" s="226"/>
      <c r="J18" s="224"/>
      <c r="K18" s="224"/>
      <c r="L18" s="224"/>
      <c r="M18" s="224"/>
      <c r="N18" s="224"/>
      <c r="O18" s="224"/>
      <c r="P18" s="224"/>
      <c r="Q18" s="224"/>
      <c r="R18" s="224"/>
      <c r="S18" s="224"/>
      <c r="T18" s="224"/>
      <c r="U18" s="224"/>
      <c r="V18" s="224"/>
      <c r="W18" s="224"/>
      <c r="X18" s="224"/>
      <c r="Y18" s="224"/>
      <c r="Z18" s="224"/>
    </row>
    <row r="19" spans="1:26" ht="30" customHeight="1" x14ac:dyDescent="0.35">
      <c r="A19" s="224"/>
      <c r="B19" s="293" t="s">
        <v>12</v>
      </c>
      <c r="C19" s="163" t="str">
        <f>IF(OR('Applicant Information'!$D$15="(enter first and last name)", 'Applicant Information'!$D$16="(enter title)", 'Applicant Information'!$D$17="(enter email address)", 'Applicant Information'!$D$18="(enter phone number)", 'Applicant Information'!$D$15="", 'Applicant Information'!$D$16="", 'Applicant Information'!$D$17="", 'Applicant Information'!$D$18=""), "Not Complete", IF(OR('Applicant Information'!$D$15="(enter first and last name)", 'Applicant Information'!$D$16="(enter title)", 'Applicant Information'!$D$17="(enter email address)", 'Applicant Information'!$D$18="(enter phone number)"), "Part Complete", "Complete"))</f>
        <v>Not Complete</v>
      </c>
      <c r="D19" s="225"/>
      <c r="E19" s="154"/>
      <c r="F19" s="155"/>
      <c r="G19" s="226"/>
      <c r="H19" s="226"/>
      <c r="I19" s="226"/>
      <c r="J19" s="224"/>
      <c r="K19" s="224"/>
      <c r="L19" s="224"/>
      <c r="M19" s="224"/>
      <c r="N19" s="224"/>
      <c r="O19" s="224"/>
      <c r="P19" s="224"/>
      <c r="Q19" s="224"/>
      <c r="R19" s="224"/>
      <c r="S19" s="224"/>
      <c r="T19" s="224"/>
      <c r="U19" s="224"/>
      <c r="V19" s="224"/>
      <c r="W19" s="224"/>
      <c r="X19" s="224"/>
      <c r="Y19" s="224"/>
      <c r="Z19" s="224"/>
    </row>
    <row r="20" spans="1:26" ht="30" customHeight="1" x14ac:dyDescent="0.35">
      <c r="A20" s="224"/>
      <c r="B20" s="293" t="s">
        <v>13</v>
      </c>
      <c r="C20" s="163" t="str">
        <f>IF(OR('Applicant Information'!$D$21="(enter first and last name)", 'Applicant Information'!$D$22="(enter title)", 'Applicant Information'!$D$23="(enter email address)", 'Applicant Information'!$D$24="(enter phone number)", 'Applicant Information'!$D$21="", 'Applicant Information'!$D$22="", 'Applicant Information'!$D$23="", 'Applicant Information'!$D$24=""), "Not Complete", IF(OR('Applicant Information'!$D$21="(enter first and last name)", 'Applicant Information'!$D$22="(enter title)", 'Applicant Information'!$D$23="(enter email address)", 'Applicant Information'!$D$24="(enter phone number)"), "Part Complete", "Complete"))</f>
        <v>Not Complete</v>
      </c>
      <c r="D20" s="225"/>
      <c r="E20" s="225"/>
      <c r="F20" s="225"/>
      <c r="G20" s="226"/>
      <c r="H20" s="226"/>
      <c r="I20" s="226"/>
      <c r="J20" s="224"/>
      <c r="K20" s="224"/>
      <c r="L20" s="224"/>
      <c r="M20" s="224"/>
      <c r="N20" s="224"/>
      <c r="O20" s="224"/>
      <c r="P20" s="224"/>
      <c r="Q20" s="224"/>
      <c r="R20" s="224"/>
      <c r="S20" s="224"/>
      <c r="T20" s="224"/>
      <c r="U20" s="224"/>
      <c r="V20" s="224"/>
      <c r="W20" s="224"/>
      <c r="X20" s="224"/>
      <c r="Y20" s="224"/>
      <c r="Z20" s="224"/>
    </row>
    <row r="21" spans="1:26" ht="30" customHeight="1" thickBot="1" x14ac:dyDescent="0.4">
      <c r="A21" s="224"/>
      <c r="B21" s="294" t="s">
        <v>14</v>
      </c>
      <c r="C21" s="164" t="str">
        <f>IF(OR('Applicant Information'!$D$27="(enter first and last name)", 'Applicant Information'!$D$28="(enter title)", 'Applicant Information'!$D$29="(enter email address)", 'Applicant Information'!$D$30="(enter phone number)", 'Applicant Information'!$D$27="", 'Applicant Information'!$D$28="", 'Applicant Information'!$D$29="", 'Applicant Information'!$D$30=""), "Not Complete", IF(OR('Applicant Information'!$D$27="(enter first and last name)", 'Applicant Information'!$D$28="(enter title)", 'Applicant Information'!$D$29="(enter email address)", 'Applicant Information'!$D$30="(enter phone number)"), "Part Complete", "Complete"))</f>
        <v>Not Complete</v>
      </c>
      <c r="D21" s="225"/>
      <c r="E21" s="152"/>
      <c r="F21" s="150"/>
      <c r="G21" s="226"/>
      <c r="H21" s="226"/>
      <c r="I21" s="226"/>
      <c r="J21" s="224"/>
      <c r="K21" s="224"/>
      <c r="L21" s="224"/>
      <c r="M21" s="224"/>
      <c r="N21" s="224"/>
      <c r="O21" s="224"/>
      <c r="P21" s="224"/>
      <c r="Q21" s="224"/>
      <c r="R21" s="224"/>
      <c r="S21" s="224"/>
      <c r="T21" s="224"/>
      <c r="U21" s="224"/>
      <c r="V21" s="224"/>
      <c r="W21" s="224"/>
      <c r="X21" s="224"/>
      <c r="Y21" s="224"/>
      <c r="Z21" s="224"/>
    </row>
    <row r="22" spans="1:26" ht="30" customHeight="1" thickBot="1" x14ac:dyDescent="0.4">
      <c r="A22" s="224"/>
      <c r="B22" s="146"/>
      <c r="C22" s="150"/>
      <c r="D22" s="225"/>
      <c r="E22" s="154"/>
      <c r="F22" s="155"/>
      <c r="G22" s="226"/>
      <c r="H22" s="226"/>
      <c r="I22" s="226"/>
      <c r="J22" s="224"/>
      <c r="K22" s="224"/>
      <c r="L22" s="224"/>
      <c r="M22" s="224"/>
      <c r="N22" s="224"/>
      <c r="O22" s="224"/>
      <c r="P22" s="224"/>
      <c r="Q22" s="224"/>
      <c r="R22" s="224"/>
      <c r="S22" s="224"/>
      <c r="T22" s="224"/>
      <c r="U22" s="224"/>
      <c r="V22" s="224"/>
      <c r="W22" s="224"/>
      <c r="X22" s="224"/>
      <c r="Y22" s="224"/>
      <c r="Z22" s="224"/>
    </row>
    <row r="23" spans="1:26" ht="30" customHeight="1" x14ac:dyDescent="0.35">
      <c r="A23" s="224"/>
      <c r="B23" s="443" t="s">
        <v>15</v>
      </c>
      <c r="C23" s="161"/>
      <c r="D23" s="225"/>
      <c r="E23" s="225"/>
      <c r="F23" s="225"/>
      <c r="G23" s="226"/>
      <c r="H23" s="226"/>
      <c r="I23" s="226"/>
      <c r="J23" s="224"/>
      <c r="K23" s="224"/>
      <c r="L23" s="224"/>
      <c r="M23" s="224"/>
      <c r="N23" s="224"/>
      <c r="O23" s="224"/>
      <c r="P23" s="224"/>
      <c r="Q23" s="224"/>
      <c r="R23" s="224"/>
      <c r="S23" s="224"/>
      <c r="T23" s="224"/>
      <c r="U23" s="224"/>
      <c r="V23" s="224"/>
      <c r="W23" s="224"/>
      <c r="X23" s="224"/>
      <c r="Y23" s="224"/>
      <c r="Z23" s="224"/>
    </row>
    <row r="24" spans="1:26" ht="30" customHeight="1" x14ac:dyDescent="0.35">
      <c r="A24" s="224"/>
      <c r="B24" s="174" t="s">
        <v>16</v>
      </c>
      <c r="C24" s="165" t="str">
        <f>IF(
   COUNTBLANK('1. Needs Assessment'!D12:E14) + COUNTIF('1. Needs Assessment'!D12:E14, "*(Enter*") &gt; 0,
   IF(
      COUNTBLANK('1. Needs Assessment'!D12:E14) + COUNTIF('1. Needs Assessment'!D12:E14, "*(Enter*") = ROWS('1. Needs Assessment'!D12:E14) * COLUMNS('1. Needs Assessment'!D12:E14),
      "Not Complete",
      "Part Complete"
   ),
   "Complete"
)</f>
        <v>Not Complete</v>
      </c>
      <c r="D24" s="225"/>
      <c r="E24" s="225"/>
      <c r="F24" s="225"/>
      <c r="G24" s="226"/>
      <c r="H24" s="226"/>
      <c r="I24" s="226"/>
      <c r="J24" s="224"/>
      <c r="K24" s="224"/>
      <c r="L24" s="224"/>
      <c r="M24" s="224"/>
      <c r="N24" s="224"/>
      <c r="O24" s="224"/>
      <c r="P24" s="224"/>
      <c r="Q24" s="224"/>
      <c r="R24" s="224"/>
      <c r="S24" s="224"/>
      <c r="T24" s="224"/>
      <c r="U24" s="224"/>
      <c r="V24" s="224"/>
      <c r="W24" s="224"/>
      <c r="X24" s="224"/>
      <c r="Y24" s="224"/>
      <c r="Z24" s="224"/>
    </row>
    <row r="25" spans="1:26" ht="30" customHeight="1" thickBot="1" x14ac:dyDescent="0.4">
      <c r="A25" s="224"/>
      <c r="B25" s="295" t="s">
        <v>17</v>
      </c>
      <c r="C25" s="166" t="str">
        <f>IF(
   COUNTBLANK('1. Needs Assessment'!C24:E24) +
   COUNTIF('1. Needs Assessment'!C24, "Select from dropdown") +
   COUNTIF('1. Needs Assessment'!D24, "*(Enter*") +
   COUNTIF('1. Needs Assessment'!E24, "*(Enter*") &gt; 0,
   IF(
      COUNTBLANK('1. Needs Assessment'!C24:E24) +
      COUNTIF('1. Needs Assessment'!C24, "Select from dropdown") +
      COUNTIF('1. Needs Assessment'!D24, "*(Enter*") +
      COUNTIF('1. Needs Assessment'!E24, "*(Enter*") = 3,
      "Not Complete",
      "Part Complete"
   ),
   "Complete"
)</f>
        <v>Not Complete</v>
      </c>
      <c r="D25" s="225"/>
      <c r="E25" s="152"/>
      <c r="F25" s="150"/>
      <c r="G25" s="226"/>
      <c r="H25" s="226"/>
      <c r="I25" s="226"/>
      <c r="J25" s="224"/>
      <c r="K25" s="224"/>
      <c r="L25" s="224"/>
      <c r="M25" s="224"/>
      <c r="N25" s="224"/>
      <c r="O25" s="224"/>
      <c r="P25" s="224"/>
      <c r="Q25" s="224"/>
      <c r="R25" s="224"/>
      <c r="S25" s="224"/>
      <c r="T25" s="224"/>
      <c r="U25" s="224"/>
      <c r="V25" s="224"/>
      <c r="W25" s="224"/>
      <c r="X25" s="224"/>
      <c r="Y25" s="224"/>
      <c r="Z25" s="224"/>
    </row>
    <row r="26" spans="1:26" ht="30" customHeight="1" thickBot="1" x14ac:dyDescent="0.4">
      <c r="A26" s="227"/>
      <c r="B26" s="265"/>
      <c r="C26" s="266"/>
      <c r="D26" s="225"/>
      <c r="E26" s="157"/>
      <c r="F26" s="153"/>
      <c r="G26" s="226"/>
      <c r="H26" s="228"/>
      <c r="I26" s="228"/>
      <c r="J26" s="227"/>
      <c r="K26" s="227"/>
      <c r="L26" s="227"/>
      <c r="M26" s="227"/>
      <c r="N26" s="227"/>
      <c r="O26" s="227"/>
      <c r="P26" s="227"/>
      <c r="Q26" s="227"/>
      <c r="R26" s="227"/>
      <c r="S26" s="227"/>
      <c r="T26" s="227"/>
      <c r="U26" s="227"/>
      <c r="V26" s="227"/>
      <c r="W26" s="227"/>
      <c r="X26" s="224"/>
      <c r="Y26" s="224"/>
      <c r="Z26" s="224"/>
    </row>
    <row r="27" spans="1:26" ht="30" customHeight="1" x14ac:dyDescent="0.35">
      <c r="A27" s="224"/>
      <c r="B27" s="444" t="s">
        <v>18</v>
      </c>
      <c r="C27" s="97"/>
      <c r="D27" s="225"/>
      <c r="E27" s="157"/>
      <c r="F27" s="153"/>
      <c r="G27" s="226"/>
      <c r="H27" s="226"/>
      <c r="I27" s="226"/>
      <c r="J27" s="224"/>
      <c r="K27" s="224"/>
      <c r="L27" s="224"/>
      <c r="M27" s="224"/>
      <c r="N27" s="224"/>
      <c r="O27" s="224"/>
      <c r="P27" s="224"/>
      <c r="Q27" s="224"/>
      <c r="R27" s="224"/>
      <c r="S27" s="224"/>
      <c r="T27" s="224"/>
      <c r="U27" s="224"/>
      <c r="V27" s="224"/>
      <c r="W27" s="224"/>
      <c r="X27" s="224"/>
      <c r="Y27" s="224"/>
      <c r="Z27" s="224"/>
    </row>
    <row r="28" spans="1:26" ht="30" customHeight="1" x14ac:dyDescent="0.35">
      <c r="A28" s="224"/>
      <c r="B28" s="267" t="s">
        <v>638</v>
      </c>
      <c r="C28" s="268" t="str">
        <f>IF(
   SUMPRODUCT(--(('2. Project Proposal'!D12&lt;&gt;"") * (ISERROR(SEARCH("(*Enter", '2. Project Proposal'!D12)))) +
              --(('2. Project Proposal'!E12&lt;&gt;"") * (ISERROR(SEARCH("(*Enter", '2. Project Proposal'!E12)))) +
              --(('2. Project Proposal'!D14&lt;&gt;"") * (ISERROR(SEARCH("(*Enter", '2. Project Proposal'!D14)))) +
              --(('2. Project Proposal'!E14&lt;&gt;"") * (ISERROR(SEARCH("(*Enter", '2. Project Proposal'!E14)))))
   = 4,
   "Complete",
   IF(
      SUMPRODUCT(--(('2. Project Proposal'!D12="" ) + ISNUMBER(SEARCH("(*Enter", '2. Project Proposal'!D12))) +
                 --(('2. Project Proposal'!E12="" ) + ISNUMBER(SEARCH("(*Enter", '2. Project Proposal'!E12))) +
                 --(('2. Project Proposal'!D14="" ) + ISNUMBER(SEARCH("(*Enter", '2. Project Proposal'!D14))) +
                 --(('2. Project Proposal'!E14="" ) + ISNUMBER(SEARCH("(*Enter", '2. Project Proposal'!E14))))
      = 4,
      "Not Complete",
      "Part Complete"
   )
)</f>
        <v>Not Complete</v>
      </c>
      <c r="D28" s="225"/>
      <c r="E28" s="157"/>
      <c r="F28" s="153"/>
      <c r="G28" s="226"/>
      <c r="H28" s="226"/>
      <c r="I28" s="226"/>
      <c r="J28" s="224"/>
      <c r="K28" s="224"/>
      <c r="L28" s="224"/>
      <c r="M28" s="224"/>
      <c r="N28" s="224"/>
      <c r="O28" s="224"/>
      <c r="P28" s="224"/>
      <c r="Q28" s="224"/>
      <c r="R28" s="224"/>
      <c r="S28" s="224"/>
      <c r="T28" s="224"/>
      <c r="U28" s="224"/>
      <c r="V28" s="224"/>
      <c r="W28" s="224"/>
      <c r="X28" s="224"/>
      <c r="Y28" s="224"/>
      <c r="Z28" s="224"/>
    </row>
    <row r="29" spans="1:26" ht="30" customHeight="1" x14ac:dyDescent="0.35">
      <c r="A29" s="224"/>
      <c r="B29" s="267" t="s">
        <v>19</v>
      </c>
      <c r="C29" s="268" t="str">
        <f>IF(
   (
     (('2. Project Proposal'!D19&lt;&gt;"") * ISERROR(SEARCH("(*Enter", '2. Project Proposal'!D19))) +
     (('2. Project Proposal'!E19&lt;&gt;"") * ISERROR(SEARCH("(*Enter", '2. Project Proposal'!E19))) +
     (('2. Project Proposal'!D21&lt;&gt;"") * ISERROR(SEARCH("(*Enter", '2. Project Proposal'!D21))) +
     (('2. Project Proposal'!E21&lt;&gt;"") * ISERROR(SEARCH("(*Enter", '2. Project Proposal'!E21))) +
     (('2. Project Proposal'!D23&lt;&gt;"") * ISERROR(SEARCH("(*Enter", '2. Project Proposal'!D23))) +
     (('2. Project Proposal'!E23&lt;&gt;"") * ISERROR(SEARCH("(*Enter", '2. Project Proposal'!E23))) +
     (('2. Project Proposal'!D25&lt;&gt;"") * ISERROR(SEARCH("(*Enter", '2. Project Proposal'!D25))) +
     (('2. Project Proposal'!E25&lt;&gt;"") * ISERROR(SEARCH("(*Enter", '2. Project Proposal'!E25)))
   ) = 8,
   "Complete",
   IF(
     (
       (('2. Project Proposal'!D19="") + ISNUMBER(SEARCH("(*Enter", '2. Project Proposal'!D19))) +
       (('2. Project Proposal'!E19="") + ISNUMBER(SEARCH("(*Enter", '2. Project Proposal'!E19))) +
       (('2. Project Proposal'!D21="") + ISNUMBER(SEARCH("(*Enter", '2. Project Proposal'!D21))) +
       (('2. Project Proposal'!E21="") + ISNUMBER(SEARCH("(*Enter", '2. Project Proposal'!E21))) +
       (('2. Project Proposal'!D23="") + ISNUMBER(SEARCH("(*Enter", '2. Project Proposal'!D23))) +
       (('2. Project Proposal'!E23="") + ISNUMBER(SEARCH("(*Enter", '2. Project Proposal'!E23))) +
       (('2. Project Proposal'!D25="") + ISNUMBER(SEARCH("(*Enter", '2. Project Proposal'!D25))) +
       (('2. Project Proposal'!E25="") + ISNUMBER(SEARCH("(*Enter", '2. Project Proposal'!E25)))
     ) = 8,
     "Not Complete",
     "Part Complete"
   )
)</f>
        <v>Not Complete</v>
      </c>
      <c r="D29" s="225"/>
      <c r="E29" s="225"/>
      <c r="F29" s="225"/>
      <c r="G29" s="226"/>
      <c r="H29" s="226"/>
      <c r="I29" s="226"/>
      <c r="J29" s="224"/>
      <c r="K29" s="224"/>
      <c r="L29" s="224"/>
      <c r="M29" s="224"/>
      <c r="N29" s="224"/>
      <c r="O29" s="224"/>
      <c r="P29" s="224"/>
      <c r="Q29" s="224"/>
      <c r="R29" s="224"/>
      <c r="S29" s="224"/>
      <c r="T29" s="224"/>
      <c r="U29" s="224"/>
      <c r="V29" s="224"/>
      <c r="W29" s="224"/>
      <c r="X29" s="224"/>
      <c r="Y29" s="224"/>
      <c r="Z29" s="224"/>
    </row>
    <row r="30" spans="1:26" ht="30" customHeight="1" thickBot="1" x14ac:dyDescent="0.4">
      <c r="A30" s="224"/>
      <c r="B30" s="269" t="s">
        <v>639</v>
      </c>
      <c r="C30" s="270" t="str">
        <f>IF(
   (('2. Project Proposal'!D29&lt;&gt;"") * ISERROR(SEARCH("(*Enter", '2. Project Proposal'!D29)) +
    ('2. Project Proposal'!E29&lt;&gt;"") * ISERROR(SEARCH("(*Enter", '2. Project Proposal'!E29))) = 2,
   "Complete",
   IF(
      (('2. Project Proposal'!D29="") + ISNUMBER(SEARCH("(*Enter", '2. Project Proposal'!D29)) +
       ('2. Project Proposal'!E29="") + ISNUMBER(SEARCH("(*Enter", '2. Project Proposal'!E29))) = 2,
      "Not Complete",
      "Part Complete"
   )
)</f>
        <v>Not Complete</v>
      </c>
      <c r="D30" s="225"/>
      <c r="E30" s="225"/>
      <c r="F30" s="225"/>
      <c r="G30" s="226"/>
      <c r="H30" s="226"/>
      <c r="I30" s="226"/>
      <c r="J30" s="224"/>
      <c r="K30" s="224"/>
      <c r="L30" s="224"/>
      <c r="M30" s="224"/>
      <c r="N30" s="224"/>
      <c r="O30" s="224"/>
      <c r="P30" s="224"/>
      <c r="Q30" s="224"/>
      <c r="R30" s="224"/>
      <c r="S30" s="224"/>
      <c r="T30" s="224"/>
      <c r="U30" s="224"/>
      <c r="V30" s="224"/>
      <c r="W30" s="224"/>
      <c r="X30" s="224"/>
      <c r="Y30" s="224"/>
      <c r="Z30" s="224"/>
    </row>
    <row r="31" spans="1:26" ht="30" customHeight="1" thickBot="1" x14ac:dyDescent="0.4">
      <c r="A31" s="224"/>
      <c r="B31" s="147"/>
      <c r="C31" s="150"/>
      <c r="D31" s="225"/>
      <c r="E31" s="158"/>
      <c r="F31" s="150"/>
      <c r="G31" s="226"/>
      <c r="H31" s="226"/>
      <c r="I31" s="226"/>
      <c r="J31" s="224"/>
      <c r="K31" s="224"/>
      <c r="L31" s="224"/>
      <c r="M31" s="224"/>
      <c r="N31" s="224"/>
      <c r="O31" s="224"/>
      <c r="P31" s="224"/>
      <c r="Q31" s="224"/>
      <c r="R31" s="224"/>
      <c r="S31" s="224"/>
      <c r="T31" s="224"/>
      <c r="U31" s="224"/>
      <c r="V31" s="224"/>
      <c r="W31" s="224"/>
      <c r="X31" s="224"/>
      <c r="Y31" s="224"/>
      <c r="Z31" s="224"/>
    </row>
    <row r="32" spans="1:26" ht="30" customHeight="1" thickTop="1" thickBot="1" x14ac:dyDescent="0.4">
      <c r="A32" s="224"/>
      <c r="B32" s="445" t="s">
        <v>20</v>
      </c>
      <c r="C32" s="96"/>
      <c r="D32" s="225"/>
      <c r="E32" s="156"/>
      <c r="F32" s="155"/>
      <c r="G32" s="226"/>
      <c r="H32" s="226"/>
      <c r="I32" s="226"/>
      <c r="J32" s="224"/>
      <c r="K32" s="224"/>
      <c r="L32" s="224"/>
      <c r="M32" s="224"/>
      <c r="N32" s="224"/>
      <c r="O32" s="224"/>
      <c r="P32" s="224"/>
      <c r="Q32" s="224"/>
      <c r="R32" s="224"/>
      <c r="S32" s="224"/>
      <c r="T32" s="224"/>
      <c r="U32" s="224"/>
      <c r="V32" s="224"/>
      <c r="W32" s="224"/>
      <c r="X32" s="224"/>
      <c r="Y32" s="224"/>
      <c r="Z32" s="224"/>
    </row>
    <row r="33" spans="1:23" ht="30" customHeight="1" thickTop="1" thickBot="1" x14ac:dyDescent="0.4">
      <c r="A33" s="224"/>
      <c r="B33" s="175" t="s">
        <v>21</v>
      </c>
      <c r="C33" s="98" t="str">
        <f>IF(AND(COUNTA('3. Identification Plan'!D14:D20)&gt;0, COUNTA('3. Identification Plan'!D21:D27)&gt;0,
        NOT(OR(ISBLANK('3. Identification Plan'!F14), ISNUMBER(SEARCH("(Enter", '3. Identification Plan'!F14)))),
        NOT(OR(ISBLANK('3. Identification Plan'!F21), ISNUMBER(SEARCH("(Enter", '3. Identification Plan'!F21))))),
   "Complete",
   IF(OR(COUNTA('3. Identification Plan'!D14:D20)&gt;0, COUNTA('3. Identification Plan'!D21:D27)&gt;0),
      "Part Complete",
      "Not Complete"))</f>
        <v>Not Complete</v>
      </c>
      <c r="D33" s="225"/>
      <c r="E33" s="225"/>
      <c r="F33" s="225"/>
      <c r="G33" s="226"/>
      <c r="H33" s="226"/>
      <c r="I33" s="226"/>
      <c r="J33" s="224"/>
      <c r="K33" s="224"/>
      <c r="L33" s="224"/>
      <c r="M33" s="224"/>
      <c r="N33" s="224"/>
      <c r="O33" s="224"/>
      <c r="P33" s="224"/>
      <c r="Q33" s="224"/>
      <c r="R33" s="224"/>
      <c r="S33" s="224"/>
      <c r="T33" s="224"/>
      <c r="U33" s="224"/>
      <c r="V33" s="224"/>
      <c r="W33" s="224"/>
    </row>
    <row r="34" spans="1:23" ht="30" customHeight="1" thickTop="1" thickBot="1" x14ac:dyDescent="0.4">
      <c r="A34" s="224"/>
      <c r="B34" s="226"/>
      <c r="C34" s="225"/>
      <c r="D34" s="225"/>
      <c r="E34" s="225"/>
      <c r="F34" s="225"/>
      <c r="G34" s="226"/>
      <c r="H34" s="226"/>
      <c r="I34" s="226"/>
      <c r="J34" s="224"/>
      <c r="K34" s="224"/>
      <c r="L34" s="224"/>
      <c r="M34" s="224"/>
      <c r="N34" s="224"/>
      <c r="O34" s="224"/>
      <c r="P34" s="224"/>
      <c r="Q34" s="224"/>
      <c r="R34" s="224"/>
      <c r="S34" s="224"/>
      <c r="T34" s="224"/>
      <c r="U34" s="224"/>
      <c r="V34" s="224"/>
      <c r="W34" s="224"/>
    </row>
    <row r="35" spans="1:23" ht="30" customHeight="1" x14ac:dyDescent="0.35">
      <c r="A35" s="224"/>
      <c r="B35" s="446" t="s">
        <v>22</v>
      </c>
      <c r="C35" s="97"/>
      <c r="D35" s="225"/>
      <c r="E35" s="225"/>
      <c r="F35" s="225"/>
      <c r="G35" s="224"/>
      <c r="H35" s="224"/>
      <c r="I35" s="224"/>
      <c r="J35" s="224"/>
      <c r="K35" s="224"/>
      <c r="L35" s="224"/>
      <c r="M35" s="224"/>
      <c r="N35" s="224"/>
      <c r="O35" s="224"/>
      <c r="P35" s="224"/>
      <c r="Q35" s="224"/>
      <c r="R35" s="224"/>
      <c r="S35" s="224"/>
      <c r="T35" s="224"/>
      <c r="U35" s="224"/>
      <c r="V35" s="224"/>
      <c r="W35" s="224"/>
    </row>
    <row r="36" spans="1:23" ht="30" customHeight="1" x14ac:dyDescent="0.35">
      <c r="A36" s="224"/>
      <c r="B36" s="176" t="s">
        <v>640</v>
      </c>
      <c r="C36" s="99" t="str" cm="1">
        <f t="array" ref="C36">IF(
  SUMPRODUCT(
    --(
      ('4. PD Plan'!D14:D18&lt;&gt;"") *
      ('4. PD Plan'!E14:E18&lt;&gt;"") * ('4. PD Plan'!E14:E18&lt;&gt;"Select from dropdown") *
      ('4. PD Plan'!F14:F18&lt;&gt;"") * ('4. PD Plan'!F14:F18&lt;&gt;"Select from dropdown") *
      ISERROR(SEARCH("Enter your response", '4. PD Plan'!D14:D18))
    )
  ) &gt; 0,
  "Complete",
  IF(
    AND(
      COUNTIF('4. PD Plan'!D14:D18, "*Enter your response*") + COUNTBLANK('4. PD Plan'!D14:D18) = 5,
      COUNTIF('4. PD Plan'!E14:E18, "Select from dropdown") + COUNTBLANK('4. PD Plan'!E14:E18) = 5,
      COUNTIF('4. PD Plan'!F14:F18, "Select from dropdown") + COUNTBLANK('4. PD Plan'!F14:F18) = 5
    ),
    "Not Complete",
    "Part Complete"
  )
)</f>
        <v>Not Complete</v>
      </c>
      <c r="D36" s="225"/>
      <c r="E36" s="225"/>
      <c r="F36" s="225"/>
      <c r="G36" s="224"/>
      <c r="H36" s="224"/>
      <c r="I36" s="224"/>
      <c r="J36" s="224"/>
      <c r="K36" s="224"/>
      <c r="L36" s="224"/>
      <c r="M36" s="224"/>
      <c r="N36" s="224"/>
      <c r="O36" s="224"/>
      <c r="P36" s="224"/>
      <c r="Q36" s="224"/>
      <c r="R36" s="224"/>
      <c r="S36" s="224"/>
      <c r="T36" s="224"/>
      <c r="U36" s="224"/>
      <c r="V36" s="224"/>
      <c r="W36" s="224"/>
    </row>
    <row r="37" spans="1:23" ht="30" customHeight="1" x14ac:dyDescent="0.35">
      <c r="A37" s="224"/>
      <c r="B37" s="177" t="s">
        <v>23</v>
      </c>
      <c r="C37" s="99" t="str" cm="1">
        <f t="array" ref="C37">IF(
  AND(
    TRIM(UPPER('4. PD Plan'!H21)) = "YES (AUTOFILL)",
    SUMPRODUCT(
      --(
        ('4. PD Plan'!D21:D25 &lt;&gt; "") *
        ('4. PD Plan'!E21:E25 &lt;&gt; "") * ('4. PD Plan'!E21:E25 &lt;&gt; "Select from dropdown") *
        ('4. PD Plan'!F21:F25 &lt;&gt; "") * ('4. PD Plan'!F21:F25 &lt;&gt; "Select from dropdown") *
        ISERROR(SEARCH("Enter your response", '4. PD Plan'!D21:D25))
      )
    ) &gt; 0
  ),
  "Complete",
  IF(
    AND(
      COUNTIF('4. PD Plan'!D21:D25, "*Enter your response*") + COUNTBLANK('4. PD Plan'!D21:D25) = 5,
      COUNTIF('4. PD Plan'!E21:E25, "Select from dropdown") + COUNTBLANK('4. PD Plan'!E21:E25) = 5,
      COUNTIF('4. PD Plan'!F21:F25, "Select from dropdown") + COUNTBLANK('4. PD Plan'!F21:F25) = 5
    ),
    "Not Complete",
    "Part Complete"
  )
)</f>
        <v>Not Complete</v>
      </c>
      <c r="D37" s="225"/>
      <c r="E37" s="225"/>
      <c r="F37" s="225"/>
      <c r="G37" s="224"/>
      <c r="H37" s="224"/>
      <c r="I37" s="224"/>
      <c r="J37" s="224"/>
      <c r="K37" s="224"/>
      <c r="L37" s="224"/>
      <c r="M37" s="224"/>
      <c r="N37" s="224"/>
      <c r="O37" s="224"/>
      <c r="P37" s="224"/>
      <c r="Q37" s="224"/>
      <c r="R37" s="224"/>
      <c r="S37" s="224"/>
      <c r="T37" s="224"/>
      <c r="U37" s="224"/>
      <c r="V37" s="224"/>
      <c r="W37" s="224"/>
    </row>
    <row r="38" spans="1:23" ht="30" customHeight="1" thickBot="1" x14ac:dyDescent="0.4">
      <c r="A38" s="224"/>
      <c r="B38" s="178" t="s">
        <v>24</v>
      </c>
      <c r="C38" s="100" t="str" cm="1">
        <f t="array" ref="C38">IF(
  AND(
    TRIM(UPPER('4. PD Plan'!H28)) = "YES (AUTOFILL)",
    SUMPRODUCT(
      --(
        ('4. PD Plan'!D28:D32 &lt;&gt; "") *
        ('4. PD Plan'!E28:E32 &lt;&gt; "") * ('4. PD Plan'!E28:E32 &lt;&gt; "Select from dropdown") *
        ('4. PD Plan'!F28:F32 &lt;&gt; "") * ('4. PD Plan'!F28:F32 &lt;&gt; "Select from dropdown") *
        ISERROR(SEARCH("Enter your response", '4. PD Plan'!D28:D32))
      )
    ) &gt; 0
  ),
  "Complete",
  IF(
    AND(
      COUNTIF('4. PD Plan'!D28:D32, "*Enter your response*") + COUNTBLANK('4. PD Plan'!D28:D32) = 5,
      COUNTIF('4. PD Plan'!E28:E32, "Select from dropdown") + COUNTBLANK('4. PD Plan'!E28:E32) = 5,
      COUNTIF('4. PD Plan'!F28:F32, "Select from dropdown") + COUNTBLANK('4. PD Plan'!F28:F32) = 5
    ),
    "Not Complete",
    "Part Complete"
  )
)</f>
        <v>Not Complete</v>
      </c>
      <c r="D38" s="225"/>
      <c r="E38" s="225"/>
      <c r="F38" s="225"/>
      <c r="G38" s="224"/>
      <c r="H38" s="224"/>
      <c r="I38" s="224"/>
      <c r="J38" s="224"/>
      <c r="K38" s="224"/>
      <c r="L38" s="224"/>
      <c r="M38" s="224"/>
      <c r="N38" s="224"/>
      <c r="O38" s="224"/>
      <c r="P38" s="224"/>
      <c r="Q38" s="224"/>
      <c r="R38" s="224"/>
      <c r="S38" s="224"/>
      <c r="T38" s="224"/>
      <c r="U38" s="224"/>
      <c r="V38" s="224"/>
      <c r="W38" s="224"/>
    </row>
    <row r="39" spans="1:23" ht="30" customHeight="1" thickBot="1" x14ac:dyDescent="0.4">
      <c r="A39" s="224"/>
      <c r="B39" s="224"/>
      <c r="C39" s="225"/>
      <c r="D39" s="225"/>
      <c r="E39" s="225"/>
      <c r="F39" s="225"/>
      <c r="G39" s="224"/>
      <c r="H39" s="224"/>
      <c r="I39" s="224"/>
      <c r="J39" s="224"/>
      <c r="K39" s="224"/>
      <c r="L39" s="224"/>
      <c r="M39" s="224"/>
      <c r="N39" s="224"/>
      <c r="O39" s="224"/>
      <c r="P39" s="224"/>
      <c r="Q39" s="224"/>
      <c r="R39" s="224"/>
      <c r="S39" s="224"/>
      <c r="T39" s="224"/>
      <c r="U39" s="224"/>
      <c r="V39" s="224"/>
      <c r="W39" s="224"/>
    </row>
    <row r="40" spans="1:23" ht="30" customHeight="1" x14ac:dyDescent="0.35">
      <c r="A40" s="224"/>
      <c r="B40" s="447" t="s">
        <v>25</v>
      </c>
      <c r="C40" s="439"/>
      <c r="D40" s="225"/>
      <c r="E40" s="225"/>
      <c r="F40" s="225"/>
      <c r="G40" s="224"/>
      <c r="H40" s="224"/>
      <c r="I40" s="224"/>
      <c r="J40" s="224"/>
      <c r="K40" s="224"/>
      <c r="L40" s="224"/>
      <c r="M40" s="224"/>
      <c r="N40" s="224"/>
      <c r="O40" s="224"/>
      <c r="P40" s="224"/>
      <c r="Q40" s="224"/>
      <c r="R40" s="224"/>
      <c r="S40" s="224"/>
      <c r="T40" s="224"/>
      <c r="U40" s="224"/>
      <c r="V40" s="224"/>
      <c r="W40" s="224"/>
    </row>
    <row r="41" spans="1:23" ht="30" customHeight="1" x14ac:dyDescent="0.35">
      <c r="A41" s="224"/>
      <c r="B41" s="440" t="s">
        <v>26</v>
      </c>
      <c r="C41" s="268" t="str">
        <f>IF(
    AND(
        ISERROR(SEARCH("Autofills", '5. Budget'!D6)),
        '5. Budget'!G13 = '5. Budget'!G12,
        '5. Budget'!H13 = '5. Budget'!H12,
        '5. Budget'!I13 = '5. Budget'!I12,
        '5. Budget'!J13 = '5. Budget'!J12,
        '5. Budget'!K13 = '5. Budget'!K12
    ),
    "Complete",
    "Not Complete"
)</f>
        <v>Not Complete</v>
      </c>
      <c r="D41" s="225"/>
      <c r="E41" s="225"/>
      <c r="F41" s="225"/>
      <c r="G41" s="224"/>
      <c r="H41" s="224"/>
      <c r="I41" s="224"/>
      <c r="J41" s="224"/>
      <c r="K41" s="224"/>
      <c r="L41" s="224"/>
      <c r="M41" s="224"/>
      <c r="N41" s="224"/>
      <c r="O41" s="224"/>
      <c r="P41" s="224"/>
      <c r="Q41" s="224"/>
      <c r="R41" s="224"/>
      <c r="S41" s="224"/>
      <c r="T41" s="224"/>
      <c r="U41" s="224"/>
      <c r="V41" s="224"/>
      <c r="W41" s="224"/>
    </row>
    <row r="42" spans="1:23" ht="30" customHeight="1" thickBot="1" x14ac:dyDescent="0.4">
      <c r="A42" s="224"/>
      <c r="B42" s="477" t="s">
        <v>27</v>
      </c>
      <c r="C42" s="270" t="str">
        <f>IF(
    AND(
        '5. Budget'!D6 &lt;&gt; "*Autofills from information entered*",
        '5. Budget'!I8 = '5. Budget'!I7,
        '5. Budget'!J8 = '5. Budget'!J7,
        '5. Budget'!K8 = '5. Budget'!K7
    ),
    "Complete",
    "Not Complete"
)</f>
        <v>Not Complete</v>
      </c>
      <c r="D42" s="225"/>
      <c r="E42" s="225"/>
      <c r="F42" s="225"/>
      <c r="G42" s="224"/>
      <c r="H42" s="224"/>
      <c r="I42" s="224"/>
      <c r="J42" s="224"/>
      <c r="K42" s="224"/>
      <c r="L42" s="224"/>
      <c r="M42" s="224"/>
      <c r="N42" s="224"/>
      <c r="O42" s="224"/>
      <c r="P42" s="224"/>
      <c r="Q42" s="224"/>
      <c r="R42" s="224"/>
      <c r="S42" s="224"/>
      <c r="T42" s="224"/>
      <c r="U42" s="224"/>
      <c r="V42" s="224"/>
      <c r="W42" s="224"/>
    </row>
    <row r="43" spans="1:23" ht="30" customHeight="1" thickBot="1" x14ac:dyDescent="0.4">
      <c r="A43" s="224"/>
      <c r="B43" s="224"/>
      <c r="C43" s="225"/>
      <c r="D43" s="225"/>
      <c r="E43" s="225"/>
      <c r="F43" s="225"/>
      <c r="G43" s="224"/>
      <c r="H43" s="224"/>
      <c r="I43" s="224"/>
      <c r="J43" s="224"/>
      <c r="K43" s="224"/>
      <c r="L43" s="224"/>
      <c r="M43" s="224"/>
      <c r="N43" s="224"/>
      <c r="O43" s="224"/>
      <c r="P43" s="224"/>
      <c r="Q43" s="224"/>
      <c r="R43" s="224"/>
      <c r="S43" s="224"/>
      <c r="T43" s="224"/>
      <c r="U43" s="224"/>
      <c r="V43" s="224"/>
      <c r="W43" s="224"/>
    </row>
    <row r="44" spans="1:23" ht="30" customHeight="1" thickTop="1" thickBot="1" x14ac:dyDescent="0.4">
      <c r="A44" s="224"/>
      <c r="B44" s="448" t="s">
        <v>28</v>
      </c>
      <c r="C44" s="96"/>
      <c r="D44" s="225"/>
      <c r="E44" s="225"/>
      <c r="F44" s="225"/>
      <c r="G44" s="224"/>
      <c r="H44" s="224"/>
      <c r="I44" s="224"/>
      <c r="J44" s="224"/>
      <c r="K44" s="224"/>
      <c r="L44" s="224"/>
      <c r="M44" s="224"/>
      <c r="N44" s="224"/>
      <c r="O44" s="224"/>
      <c r="P44" s="224"/>
      <c r="Q44" s="224"/>
      <c r="R44" s="224"/>
      <c r="S44" s="224"/>
      <c r="T44" s="224"/>
      <c r="U44" s="224"/>
      <c r="V44" s="224"/>
      <c r="W44" s="224"/>
    </row>
    <row r="45" spans="1:23" ht="30" customHeight="1" thickTop="1" thickBot="1" x14ac:dyDescent="0.4">
      <c r="A45" s="224"/>
      <c r="B45" s="185" t="s">
        <v>29</v>
      </c>
      <c r="C45" s="101" t="str">
        <f>IF(AND(COUNTA('6. Assurances'!B6:B16) = 11, '6. Assurances'!C18 &lt;&gt; "", ISERROR(SEARCH("(enter", '6. Assurances'!C18))), "Complete", "Not Complete")</f>
        <v>Not Complete</v>
      </c>
      <c r="D45" s="225"/>
      <c r="E45" s="225"/>
      <c r="F45" s="225"/>
      <c r="G45" s="224"/>
      <c r="H45" s="224"/>
      <c r="I45" s="224"/>
      <c r="J45" s="224"/>
      <c r="K45" s="224"/>
      <c r="L45" s="224"/>
      <c r="M45" s="224"/>
      <c r="N45" s="224"/>
      <c r="O45" s="224"/>
      <c r="P45" s="224"/>
      <c r="Q45" s="224"/>
      <c r="R45" s="224"/>
      <c r="S45" s="224"/>
      <c r="T45" s="224"/>
      <c r="U45" s="224"/>
      <c r="V45" s="224"/>
      <c r="W45" s="224"/>
    </row>
    <row r="46" spans="1:23" ht="15.75" customHeight="1" thickTop="1" x14ac:dyDescent="0.35">
      <c r="A46" s="224"/>
      <c r="B46" s="224"/>
      <c r="C46" s="225"/>
      <c r="D46" s="225"/>
      <c r="E46" s="225"/>
      <c r="F46" s="225"/>
      <c r="G46" s="224"/>
      <c r="H46" s="224"/>
      <c r="I46" s="224"/>
      <c r="J46" s="224"/>
      <c r="K46" s="224"/>
      <c r="L46" s="224"/>
      <c r="M46" s="224"/>
      <c r="N46" s="224"/>
      <c r="O46" s="224"/>
      <c r="P46" s="224"/>
      <c r="Q46" s="224"/>
      <c r="R46" s="224"/>
      <c r="S46" s="224"/>
      <c r="T46" s="224"/>
      <c r="U46" s="224"/>
      <c r="V46" s="224"/>
      <c r="W46" s="224"/>
    </row>
    <row r="47" spans="1:23" ht="15.75" customHeight="1" x14ac:dyDescent="0.35">
      <c r="A47" s="224"/>
      <c r="B47" s="224"/>
      <c r="C47" s="225"/>
      <c r="D47" s="225"/>
      <c r="E47" s="225"/>
      <c r="F47" s="225"/>
      <c r="G47" s="224"/>
      <c r="H47" s="224"/>
      <c r="I47" s="224"/>
      <c r="J47" s="224"/>
      <c r="K47" s="224"/>
      <c r="L47" s="224"/>
      <c r="M47" s="224"/>
      <c r="N47" s="224"/>
      <c r="O47" s="224"/>
      <c r="P47" s="224"/>
      <c r="Q47" s="224"/>
      <c r="R47" s="224"/>
      <c r="S47" s="224"/>
      <c r="T47" s="224"/>
      <c r="U47" s="224"/>
      <c r="V47" s="224"/>
      <c r="W47" s="224"/>
    </row>
    <row r="48" spans="1:23"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sheetData>
  <sheetProtection algorithmName="SHA-512" hashValue="B8MMMRQKl/hyfsYhKAoYBKKLde/UmfNXEBNxU0vJuU20dYrUfshTrRUm2vXVkaQUG+KPJ1oj+ZJvkUNF8hWiOA==" saltValue="s6O01our5Bzn7C4XTS3WMw==" spinCount="100000" sheet="1" objects="1" scenarios="1"/>
  <conditionalFormatting sqref="C15 C17:C21 C23:C25 C41:C42">
    <cfRule type="cellIs" dxfId="77" priority="28" operator="equal">
      <formula>"Part Complete"</formula>
    </cfRule>
    <cfRule type="cellIs" dxfId="76" priority="29" operator="equal">
      <formula>"Complete"</formula>
    </cfRule>
    <cfRule type="cellIs" dxfId="75" priority="30" operator="equal">
      <formula>"Not Complete"</formula>
    </cfRule>
  </conditionalFormatting>
  <conditionalFormatting sqref="C28:C30">
    <cfRule type="cellIs" dxfId="74" priority="19" operator="equal">
      <formula>"Part Complete"</formula>
    </cfRule>
    <cfRule type="cellIs" dxfId="73" priority="20" operator="equal">
      <formula>"Complete"</formula>
    </cfRule>
    <cfRule type="cellIs" dxfId="72" priority="21" operator="equal">
      <formula>"Not Complete"</formula>
    </cfRule>
  </conditionalFormatting>
  <conditionalFormatting sqref="C33">
    <cfRule type="cellIs" dxfId="71" priority="16" operator="equal">
      <formula>"Part Complete"</formula>
    </cfRule>
    <cfRule type="cellIs" dxfId="70" priority="17" operator="equal">
      <formula>"Complete"</formula>
    </cfRule>
    <cfRule type="cellIs" dxfId="69" priority="18" operator="equal">
      <formula>"Not Complete"</formula>
    </cfRule>
  </conditionalFormatting>
  <conditionalFormatting sqref="C36:C38">
    <cfRule type="cellIs" dxfId="68" priority="13" operator="equal">
      <formula>"Part Complete"</formula>
    </cfRule>
    <cfRule type="cellIs" dxfId="67" priority="14" operator="equal">
      <formula>"Complete"</formula>
    </cfRule>
    <cfRule type="cellIs" dxfId="66" priority="15" operator="equal">
      <formula>"Not Complete"</formula>
    </cfRule>
  </conditionalFormatting>
  <conditionalFormatting sqref="C45">
    <cfRule type="cellIs" dxfId="65" priority="1" operator="equal">
      <formula>"Part Complete"</formula>
    </cfRule>
    <cfRule type="cellIs" dxfId="64" priority="2" operator="equal">
      <formula>"Complete"</formula>
    </cfRule>
    <cfRule type="cellIs" dxfId="63" priority="3" operator="equal">
      <formula>"Not Complete"</formula>
    </cfRule>
  </conditionalFormatting>
  <conditionalFormatting sqref="F17:F19 F22 F26:F28">
    <cfRule type="cellIs" dxfId="62" priority="34" operator="equal">
      <formula>"Part Complete"</formula>
    </cfRule>
    <cfRule type="cellIs" dxfId="61" priority="35" operator="equal">
      <formula>"Complete"</formula>
    </cfRule>
    <cfRule type="cellIs" dxfId="60" priority="36" operator="equal">
      <formula>"Not Complete"</formula>
    </cfRule>
  </conditionalFormatting>
  <conditionalFormatting sqref="F32">
    <cfRule type="cellIs" dxfId="59" priority="31" operator="equal">
      <formula>"Part Complete"</formula>
    </cfRule>
    <cfRule type="cellIs" dxfId="58" priority="32" operator="equal">
      <formula>"Complete"</formula>
    </cfRule>
    <cfRule type="cellIs" dxfId="57" priority="33" operator="equal">
      <formula>"Not Complete"</formula>
    </cfRule>
  </conditionalFormatting>
  <hyperlinks>
    <hyperlink ref="B24" location="_1.1_IDENTIFICATION_OF_NEEDS" display="1.1 Identification of Needs" xr:uid="{F5733108-4ABB-4F0B-BD7F-EB92237B188A}"/>
    <hyperlink ref="B25" location="_1.2_IDENTIFICATION_OF_K_12_CLSD_IMPLEMENTATION_SITES" display="1.2 Identification of K-12 CLSD Implementation Sites" xr:uid="{9FE58408-403F-4EED-BD8C-E6D5E38BAAF3}"/>
    <hyperlink ref="B36" location="_4.1__Birth_Pre_K_Professional_Learning_Plan" display="4.1 Birth- Pre-K Professional Learning Plan" xr:uid="{2B7A6E1D-1738-424F-B4FA-E6461D7FD6A8}"/>
    <hyperlink ref="B41" location="Section_5__Budget_and_Budget_Justification" display=" Four Year Budget Allocated" xr:uid="{EDF5A5AB-B6C0-4C50-9FBC-0DAE4C003C86}"/>
    <hyperlink ref="B42" location="Section_5__Budget_and_Budget_Justification" display=" Age Band Breakdown Met " xr:uid="{22CE5B44-68F6-4C17-B497-3127B87A6B76}"/>
    <hyperlink ref="B45" location="Section_6__Assurances" display="Assurances Checked and Signed" xr:uid="{F633A582-89B5-4B68-AAF2-FE0DEE6A6550}"/>
    <hyperlink ref="B28" location="Table_4__K_12_CLSD_Project_Proposal" display="2.1 Birth- Pre-K CLSD Project Proposal" xr:uid="{A8BC7622-9B24-46F9-8324-68D7F516470A}"/>
    <hyperlink ref="B29" location="Table_4__K_12_CLSD_Project_Proposal" display="2.2 K-12 CLSD Project Proposal" xr:uid="{257F73B0-DEC2-47C9-8345-00257B5FB5C7}"/>
    <hyperlink ref="B33" location="Table_6___Identification_of_Students_for_Literacy_Interventions_or_Other_Support_Services" display=" 3.1: Identification of Students for Literacy Interventions or Other Support Services" xr:uid="{64739DF6-E1F8-446A-845D-44FA19E0978F}"/>
    <hyperlink ref="B37" location="_4.2_Grades_K_5_Professional_Learning_Plan" display="4.2 K-5 Professional Learning Plan" xr:uid="{D4A0F30F-B4A1-4805-AFFB-FECDCBC44BB0}"/>
    <hyperlink ref="B38" location="_4.3_Grades_6_12_Professional_Learning_Plan" display="4.3 Grades 6-12 Professional Learning Plan" xr:uid="{F0ECC5F4-41C0-4D1D-A8B6-4BDE890C838F}"/>
    <hyperlink ref="B30" location="Table_5__Birth__5th_Grade_Family_and_Caregiver_Coordination_Plan" display="2.3 Birth- 5th Grade Family and Caregiver Coordination Plan" xr:uid="{CAF29959-D029-4676-96E4-E32B742E8C86}"/>
    <hyperlink ref="B21" location="Person_Authorized_to_Sign_Contracts_on_Entity_s_Behalf___REQUIRED" display="Authorized Signee Contact" xr:uid="{F51FFA71-5961-478F-9DA5-805F16220449}"/>
    <hyperlink ref="B20" location="Grant_Fiscal_Manager___REQUIRED" display="Grant/Fiscal Manager Contact" xr:uid="{4BB904DD-43DE-4912-8370-9C1CE0F5418A}"/>
    <hyperlink ref="B19" location="DISTRICT_CONTACT_INFORMATION" display="Application Submitter Contact" xr:uid="{84151140-BEE9-4AAB-8642-AF41ECD9DA8D}"/>
    <hyperlink ref="B18" location="DISTRICT_NAME__ID__AND_ELIGIBILITY_RANKING" display="District Name, ID, and Eligibility Ranking" xr:uid="{D69EA677-07D4-41B1-8819-6B2DA142C0E1}"/>
    <hyperlink ref="B17" location="Oregon_CLSD___Applicant_Information" display="Applicant Information (Not Scored)" xr:uid="{FE05C519-FC55-453F-A91C-F938183B7D16}"/>
    <hyperlink ref="B23" location="Section_1__Literacy_Needs_Assessment" display="Section 1- Needs Assessment" xr:uid="{D776D14E-7D01-4CE5-B7AE-A2C26ED95185}"/>
    <hyperlink ref="B27" location="Section_2__CLSD_Project_Proposal" display="Section 2: CLSD Project Proposal" xr:uid="{4F435FCF-B849-49DC-9FBC-D47CD0EF3DA8}"/>
    <hyperlink ref="B32" location="Table_3__Birth__Pre_K_CLSD_Project_Proposal" display="Section 3: Identification of Students for Literacy Interventions or Other Support Services" xr:uid="{C4006078-8EA5-43FD-85AD-B9AB175E7CCD}"/>
    <hyperlink ref="B35" location="Section_4__Birth__12th_Grade_Professional_Learning_and_Coaching_Plan" display="Section 4: Birth- 12th Grade Professional Learning and Coaching Plan" xr:uid="{18D7C6CE-FC99-4071-871E-3B902936A9FD}"/>
    <hyperlink ref="B40" location="Section_5__Budget_and_Budget_Justification" display="Section 5: Budget and Budget Description" xr:uid="{82874D85-40CF-4F95-AAEE-BDB97C556605}"/>
    <hyperlink ref="B44" location="Section_6__Assurances" display="Section 6: Assurances" xr:uid="{6D0ACC03-B144-408D-89E5-2C60D83E588E}"/>
    <hyperlink ref="B13" r:id="rId1" display="➜  Please submit the application to the CLSD Federal Competitive Grant Application PortaL." xr:uid="{CBB062B4-5819-442A-8882-FF82471E0EAC}"/>
  </hyperlinks>
  <pageMargins left="0.7" right="0.7" top="0.75" bottom="0.75" header="0" footer="0"/>
  <pageSetup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51521-A977-41EC-9960-40DEC43153C8}">
  <sheetPr codeName="Sheet10"/>
  <dimension ref="B1:C44"/>
  <sheetViews>
    <sheetView zoomScale="75" zoomScaleNormal="75" workbookViewId="0"/>
  </sheetViews>
  <sheetFormatPr defaultColWidth="8.7265625" defaultRowHeight="14.5" x14ac:dyDescent="0.35"/>
  <cols>
    <col min="1" max="1" width="4.453125" style="190" customWidth="1"/>
    <col min="2" max="2" width="41.54296875" style="190" customWidth="1"/>
    <col min="3" max="3" width="86.1796875" style="190" customWidth="1"/>
    <col min="4" max="16384" width="8.7265625" style="190"/>
  </cols>
  <sheetData>
    <row r="1" spans="2:3" ht="15" thickBot="1" x14ac:dyDescent="0.4"/>
    <row r="2" spans="2:3" ht="94" customHeight="1" thickBot="1" x14ac:dyDescent="0.4">
      <c r="B2" s="188" t="s">
        <v>652</v>
      </c>
      <c r="C2" s="189"/>
    </row>
    <row r="3" spans="2:3" ht="57" customHeight="1" thickBot="1" x14ac:dyDescent="0.4">
      <c r="B3" s="191" t="s">
        <v>204</v>
      </c>
      <c r="C3" s="257" t="str">
        <f>IF(ApplicantName="Select from Dropdown", "Autofills from information entered on 'Applicant Information' tab", ApplicantName)</f>
        <v>Autofills from information entered on 'Applicant Information' tab</v>
      </c>
    </row>
    <row r="4" spans="2:3" ht="27.65" customHeight="1" thickBot="1" x14ac:dyDescent="0.4">
      <c r="B4" s="192" t="s">
        <v>205</v>
      </c>
      <c r="C4" s="193"/>
    </row>
    <row r="5" spans="2:3" ht="409.5" customHeight="1" x14ac:dyDescent="0.35">
      <c r="B5" s="511" t="str">
        <f>IFERROR(INDEX(Data!G:G, MATCH(C3, Data!D:D, 0)), "Autofills")</f>
        <v>Autofills</v>
      </c>
      <c r="C5" s="512"/>
    </row>
    <row r="6" spans="2:3" ht="14.5" customHeight="1" x14ac:dyDescent="0.35">
      <c r="B6" s="511"/>
      <c r="C6" s="512"/>
    </row>
    <row r="7" spans="2:3" ht="14.5" customHeight="1" x14ac:dyDescent="0.35">
      <c r="B7" s="511"/>
      <c r="C7" s="512"/>
    </row>
    <row r="8" spans="2:3" ht="14.5" customHeight="1" x14ac:dyDescent="0.35">
      <c r="B8" s="511"/>
      <c r="C8" s="512"/>
    </row>
    <row r="9" spans="2:3" ht="14.5" customHeight="1" x14ac:dyDescent="0.35">
      <c r="B9" s="511"/>
      <c r="C9" s="512"/>
    </row>
    <row r="10" spans="2:3" ht="14.5" customHeight="1" x14ac:dyDescent="0.35">
      <c r="B10" s="511"/>
      <c r="C10" s="512"/>
    </row>
    <row r="11" spans="2:3" ht="14.5" customHeight="1" x14ac:dyDescent="0.35">
      <c r="B11" s="511"/>
      <c r="C11" s="512"/>
    </row>
    <row r="12" spans="2:3" ht="14.5" customHeight="1" x14ac:dyDescent="0.35">
      <c r="B12" s="511"/>
      <c r="C12" s="512"/>
    </row>
    <row r="13" spans="2:3" ht="14.5" customHeight="1" x14ac:dyDescent="0.35">
      <c r="B13" s="511"/>
      <c r="C13" s="512"/>
    </row>
    <row r="14" spans="2:3" ht="14.5" customHeight="1" x14ac:dyDescent="0.35">
      <c r="B14" s="511"/>
      <c r="C14" s="512"/>
    </row>
    <row r="15" spans="2:3" ht="14.5" customHeight="1" x14ac:dyDescent="0.35">
      <c r="B15" s="511"/>
      <c r="C15" s="512"/>
    </row>
    <row r="16" spans="2:3" ht="14.5" customHeight="1" x14ac:dyDescent="0.35">
      <c r="B16" s="511"/>
      <c r="C16" s="512"/>
    </row>
    <row r="17" spans="2:3" ht="14.5" customHeight="1" x14ac:dyDescent="0.35">
      <c r="B17" s="511"/>
      <c r="C17" s="512"/>
    </row>
    <row r="18" spans="2:3" ht="14.5" customHeight="1" x14ac:dyDescent="0.35">
      <c r="B18" s="511"/>
      <c r="C18" s="512"/>
    </row>
    <row r="19" spans="2:3" ht="14.5" customHeight="1" x14ac:dyDescent="0.35">
      <c r="B19" s="511"/>
      <c r="C19" s="512"/>
    </row>
    <row r="20" spans="2:3" ht="14.5" customHeight="1" x14ac:dyDescent="0.35">
      <c r="B20" s="511"/>
      <c r="C20" s="512"/>
    </row>
    <row r="21" spans="2:3" ht="14.5" customHeight="1" x14ac:dyDescent="0.35">
      <c r="B21" s="511"/>
      <c r="C21" s="512"/>
    </row>
    <row r="22" spans="2:3" ht="14.5" customHeight="1" x14ac:dyDescent="0.35">
      <c r="B22" s="511"/>
      <c r="C22" s="512"/>
    </row>
    <row r="23" spans="2:3" ht="14.5" customHeight="1" x14ac:dyDescent="0.35">
      <c r="B23" s="511"/>
      <c r="C23" s="512"/>
    </row>
    <row r="24" spans="2:3" ht="14.5" customHeight="1" x14ac:dyDescent="0.35">
      <c r="B24" s="511"/>
      <c r="C24" s="512"/>
    </row>
    <row r="25" spans="2:3" ht="14.5" customHeight="1" x14ac:dyDescent="0.35">
      <c r="B25" s="511"/>
      <c r="C25" s="512"/>
    </row>
    <row r="26" spans="2:3" ht="14.5" customHeight="1" x14ac:dyDescent="0.35">
      <c r="B26" s="511"/>
      <c r="C26" s="512"/>
    </row>
    <row r="27" spans="2:3" ht="14.5" customHeight="1" x14ac:dyDescent="0.35">
      <c r="B27" s="511"/>
      <c r="C27" s="512"/>
    </row>
    <row r="28" spans="2:3" ht="14.5" customHeight="1" x14ac:dyDescent="0.35">
      <c r="B28" s="511"/>
      <c r="C28" s="512"/>
    </row>
    <row r="29" spans="2:3" ht="14.5" customHeight="1" x14ac:dyDescent="0.35">
      <c r="B29" s="511"/>
      <c r="C29" s="512"/>
    </row>
    <row r="30" spans="2:3" ht="14.5" customHeight="1" x14ac:dyDescent="0.35">
      <c r="B30" s="511"/>
      <c r="C30" s="512"/>
    </row>
    <row r="31" spans="2:3" ht="14.5" customHeight="1" x14ac:dyDescent="0.35">
      <c r="B31" s="511"/>
      <c r="C31" s="512"/>
    </row>
    <row r="32" spans="2:3" ht="14.5" customHeight="1" x14ac:dyDescent="0.35">
      <c r="B32" s="511"/>
      <c r="C32" s="512"/>
    </row>
    <row r="33" spans="2:3" ht="14.5" customHeight="1" x14ac:dyDescent="0.35">
      <c r="B33" s="511"/>
      <c r="C33" s="512"/>
    </row>
    <row r="34" spans="2:3" ht="14.5" customHeight="1" x14ac:dyDescent="0.35">
      <c r="B34" s="511"/>
      <c r="C34" s="512"/>
    </row>
    <row r="35" spans="2:3" ht="14.5" customHeight="1" x14ac:dyDescent="0.35">
      <c r="B35" s="511"/>
      <c r="C35" s="512"/>
    </row>
    <row r="36" spans="2:3" ht="14.5" customHeight="1" x14ac:dyDescent="0.35">
      <c r="B36" s="511"/>
      <c r="C36" s="512"/>
    </row>
    <row r="37" spans="2:3" ht="14.5" customHeight="1" x14ac:dyDescent="0.35">
      <c r="B37" s="511"/>
      <c r="C37" s="512"/>
    </row>
    <row r="38" spans="2:3" ht="14.5" customHeight="1" x14ac:dyDescent="0.35">
      <c r="B38" s="511"/>
      <c r="C38" s="512"/>
    </row>
    <row r="39" spans="2:3" ht="14.5" customHeight="1" x14ac:dyDescent="0.35">
      <c r="B39" s="511"/>
      <c r="C39" s="512"/>
    </row>
    <row r="40" spans="2:3" ht="14.5" customHeight="1" x14ac:dyDescent="0.35">
      <c r="B40" s="511"/>
      <c r="C40" s="512"/>
    </row>
    <row r="41" spans="2:3" ht="14.5" customHeight="1" x14ac:dyDescent="0.35">
      <c r="B41" s="511"/>
      <c r="C41" s="512"/>
    </row>
    <row r="42" spans="2:3" ht="14.5" customHeight="1" x14ac:dyDescent="0.35">
      <c r="B42" s="511"/>
      <c r="C42" s="512"/>
    </row>
    <row r="43" spans="2:3" ht="14.5" customHeight="1" x14ac:dyDescent="0.35">
      <c r="B43" s="511"/>
      <c r="C43" s="512"/>
    </row>
    <row r="44" spans="2:3" ht="46.5" customHeight="1" thickBot="1" x14ac:dyDescent="0.4">
      <c r="B44" s="513"/>
      <c r="C44" s="514"/>
    </row>
  </sheetData>
  <sheetProtection algorithmName="SHA-512" hashValue="16dd603/PhwLhTGcTNPV5v9Lza5EzfTQyh+C9vU0uyxjnZBlNDazPSzCp2e8cal8wPSb1kxq0f9F9J8GDH1xjg==" saltValue="fa13jZz2qRK/n0NbYNI+sA==" spinCount="100000" sheet="1" objects="1" scenarios="1"/>
  <mergeCells count="1">
    <mergeCell ref="B5:C44"/>
  </mergeCells>
  <conditionalFormatting sqref="C3:C4">
    <cfRule type="containsText" dxfId="4" priority="1" operator="containsText" text="Select from">
      <formula>NOT(ISERROR(SEARCH("Select from",C3)))</formula>
    </cfRule>
    <cfRule type="containsText" dxfId="3" priority="2" operator="containsText" text="(enter">
      <formula>NOT(ISERROR(SEARCH(("(enter"),(C3))))</formula>
    </cfRule>
    <cfRule type="notContainsBlanks" dxfId="2" priority="3">
      <formula>LEN(TRIM(C3))&gt;0</formula>
    </cfRule>
  </conditionalFormatting>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76EDE-37F4-4B5C-90B6-9E5A234F04B5}">
  <sheetPr codeName="Sheet11"/>
  <dimension ref="B2:E22"/>
  <sheetViews>
    <sheetView zoomScale="70" zoomScaleNormal="70" workbookViewId="0">
      <selection activeCell="A2" sqref="A2"/>
    </sheetView>
  </sheetViews>
  <sheetFormatPr defaultRowHeight="14.5" x14ac:dyDescent="0.35"/>
  <cols>
    <col min="2" max="2" width="61.54296875" customWidth="1"/>
    <col min="3" max="3" width="19.81640625" customWidth="1"/>
    <col min="4" max="4" width="70" customWidth="1"/>
  </cols>
  <sheetData>
    <row r="2" spans="2:5" x14ac:dyDescent="0.35">
      <c r="B2" s="126"/>
      <c r="C2" s="126"/>
      <c r="D2" s="126"/>
      <c r="E2" s="126"/>
    </row>
    <row r="3" spans="2:5" ht="35" customHeight="1" x14ac:dyDescent="0.35">
      <c r="B3" s="137" t="s">
        <v>183</v>
      </c>
      <c r="C3" s="137" t="s">
        <v>206</v>
      </c>
      <c r="D3" s="490" t="s">
        <v>642</v>
      </c>
      <c r="E3" s="126"/>
    </row>
    <row r="4" spans="2:5" ht="101.5" x14ac:dyDescent="0.35">
      <c r="B4" s="138" t="s">
        <v>207</v>
      </c>
      <c r="C4" s="138" t="s">
        <v>208</v>
      </c>
      <c r="D4" s="471" t="s">
        <v>209</v>
      </c>
      <c r="E4" s="126"/>
    </row>
    <row r="5" spans="2:5" ht="43.5" x14ac:dyDescent="0.35">
      <c r="B5" s="420" t="s">
        <v>210</v>
      </c>
      <c r="C5" s="420" t="s">
        <v>211</v>
      </c>
      <c r="D5" s="471" t="s">
        <v>212</v>
      </c>
      <c r="E5" s="126"/>
    </row>
    <row r="6" spans="2:5" ht="43.5" x14ac:dyDescent="0.35">
      <c r="B6" s="420" t="s">
        <v>213</v>
      </c>
      <c r="C6" s="420" t="s">
        <v>214</v>
      </c>
      <c r="D6" s="471" t="s">
        <v>215</v>
      </c>
      <c r="E6" s="126"/>
    </row>
    <row r="7" spans="2:5" ht="101.5" x14ac:dyDescent="0.35">
      <c r="B7" s="420" t="s">
        <v>216</v>
      </c>
      <c r="C7" s="420" t="s">
        <v>217</v>
      </c>
      <c r="D7" s="471" t="s">
        <v>218</v>
      </c>
      <c r="E7" s="126"/>
    </row>
    <row r="8" spans="2:5" ht="87" x14ac:dyDescent="0.35">
      <c r="B8" s="420" t="s">
        <v>219</v>
      </c>
      <c r="C8" s="420" t="s">
        <v>220</v>
      </c>
      <c r="D8" s="471" t="s">
        <v>643</v>
      </c>
      <c r="E8" s="126"/>
    </row>
    <row r="9" spans="2:5" x14ac:dyDescent="0.35">
      <c r="B9" s="126"/>
      <c r="C9" s="126"/>
      <c r="D9" s="126"/>
      <c r="E9" s="126"/>
    </row>
    <row r="10" spans="2:5" ht="29" x14ac:dyDescent="0.35">
      <c r="B10" s="258" t="s">
        <v>221</v>
      </c>
      <c r="C10" s="259" t="s">
        <v>206</v>
      </c>
      <c r="D10" s="126"/>
      <c r="E10" s="126"/>
    </row>
    <row r="11" spans="2:5" ht="44.5" customHeight="1" x14ac:dyDescent="0.35">
      <c r="B11" s="139" t="s">
        <v>222</v>
      </c>
      <c r="C11" s="139">
        <v>111</v>
      </c>
      <c r="D11" s="126"/>
      <c r="E11" s="126"/>
    </row>
    <row r="12" spans="2:5" ht="34" customHeight="1" x14ac:dyDescent="0.35">
      <c r="B12" s="139" t="s">
        <v>223</v>
      </c>
      <c r="C12" s="139">
        <v>112</v>
      </c>
      <c r="D12" s="126"/>
      <c r="E12" s="126"/>
    </row>
    <row r="13" spans="2:5" ht="90" customHeight="1" x14ac:dyDescent="0.35">
      <c r="B13" s="139" t="s">
        <v>224</v>
      </c>
      <c r="C13" s="139" t="s">
        <v>225</v>
      </c>
      <c r="D13" s="126"/>
      <c r="E13" s="126"/>
    </row>
    <row r="14" spans="2:5" ht="42.65" customHeight="1" x14ac:dyDescent="0.35">
      <c r="B14" s="139" t="s">
        <v>226</v>
      </c>
      <c r="C14" s="139" t="s">
        <v>227</v>
      </c>
      <c r="D14" s="126"/>
      <c r="E14" s="126"/>
    </row>
    <row r="15" spans="2:5" ht="26.15" customHeight="1" x14ac:dyDescent="0.35">
      <c r="B15" s="139" t="s">
        <v>228</v>
      </c>
      <c r="C15" s="139" t="s">
        <v>229</v>
      </c>
      <c r="D15" s="126"/>
      <c r="E15" s="126"/>
    </row>
    <row r="16" spans="2:5" ht="31" customHeight="1" x14ac:dyDescent="0.35">
      <c r="B16" s="139" t="s">
        <v>230</v>
      </c>
      <c r="C16" s="139">
        <v>310</v>
      </c>
      <c r="D16" s="126"/>
      <c r="E16" s="126"/>
    </row>
    <row r="17" spans="2:5" ht="50.5" customHeight="1" x14ac:dyDescent="0.35">
      <c r="B17" s="139" t="s">
        <v>231</v>
      </c>
      <c r="C17" s="139">
        <v>340</v>
      </c>
      <c r="D17" s="126"/>
      <c r="E17" s="126"/>
    </row>
    <row r="18" spans="2:5" ht="31.5" customHeight="1" x14ac:dyDescent="0.35">
      <c r="B18" s="139" t="s">
        <v>232</v>
      </c>
      <c r="C18" s="139" t="s">
        <v>233</v>
      </c>
      <c r="D18" s="126"/>
      <c r="E18" s="126"/>
    </row>
    <row r="19" spans="2:5" ht="31.5" customHeight="1" x14ac:dyDescent="0.35">
      <c r="B19" s="139" t="s">
        <v>234</v>
      </c>
      <c r="C19" s="139">
        <v>640</v>
      </c>
      <c r="D19" s="126"/>
      <c r="E19" s="126"/>
    </row>
    <row r="20" spans="2:5" ht="31" customHeight="1" x14ac:dyDescent="0.35">
      <c r="B20" s="139" t="s">
        <v>235</v>
      </c>
      <c r="C20" s="139">
        <v>690</v>
      </c>
      <c r="D20" s="126"/>
      <c r="E20" s="126"/>
    </row>
    <row r="21" spans="2:5" x14ac:dyDescent="0.35">
      <c r="B21" s="139" t="s">
        <v>236</v>
      </c>
      <c r="C21" s="139" t="s">
        <v>237</v>
      </c>
      <c r="D21" s="126"/>
      <c r="E21" s="126"/>
    </row>
    <row r="22" spans="2:5" ht="20.149999999999999" customHeight="1" x14ac:dyDescent="0.35">
      <c r="B22" s="139" t="s">
        <v>238</v>
      </c>
      <c r="C22" s="139" t="s">
        <v>238</v>
      </c>
      <c r="D22" s="126"/>
      <c r="E22" s="126"/>
    </row>
  </sheetData>
  <sheetProtection algorithmName="SHA-512" hashValue="C8AHd/oKD3A+oeDLncfbVTZpYenPL7J+AtTusQp1ruuIpRrTa257hNM7lBKoUScHmSSMUHO9t0jYPl9GATkRqQ==" saltValue="hbAUKrZBGeOU88coIrEfnw==" spinCount="100000" sheet="1" objects="1" scenarios="1"/>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CE814-82B0-4839-BBA6-88F3C490F8BD}">
  <dimension ref="A1:C161"/>
  <sheetViews>
    <sheetView workbookViewId="0">
      <selection activeCell="B7" sqref="B7"/>
    </sheetView>
  </sheetViews>
  <sheetFormatPr defaultRowHeight="14.5" x14ac:dyDescent="0.35"/>
  <cols>
    <col min="1" max="1" width="16.1796875" customWidth="1"/>
    <col min="2" max="2" width="111.90625" customWidth="1"/>
  </cols>
  <sheetData>
    <row r="1" spans="1:3" ht="20.5" customHeight="1" x14ac:dyDescent="0.35">
      <c r="A1" s="492" t="s">
        <v>648</v>
      </c>
      <c r="B1" s="493"/>
      <c r="C1" s="491"/>
    </row>
    <row r="2" spans="1:3" x14ac:dyDescent="0.35">
      <c r="A2" s="494" t="s">
        <v>649</v>
      </c>
      <c r="B2" s="495" t="s">
        <v>647</v>
      </c>
      <c r="C2" s="491"/>
    </row>
    <row r="3" spans="1:3" ht="29" x14ac:dyDescent="0.35">
      <c r="A3" s="496">
        <v>45785</v>
      </c>
      <c r="B3" s="501" t="s">
        <v>650</v>
      </c>
      <c r="C3" s="491"/>
    </row>
    <row r="4" spans="1:3" ht="29" x14ac:dyDescent="0.35">
      <c r="A4" s="496">
        <v>45789</v>
      </c>
      <c r="B4" s="501" t="s">
        <v>651</v>
      </c>
      <c r="C4" s="491"/>
    </row>
    <row r="5" spans="1:3" x14ac:dyDescent="0.35">
      <c r="A5" s="496">
        <v>45790</v>
      </c>
      <c r="B5" s="497" t="s">
        <v>659</v>
      </c>
      <c r="C5" s="491"/>
    </row>
    <row r="6" spans="1:3" x14ac:dyDescent="0.35">
      <c r="A6" s="496">
        <v>45798</v>
      </c>
      <c r="B6" s="497" t="s">
        <v>662</v>
      </c>
      <c r="C6" s="491"/>
    </row>
    <row r="7" spans="1:3" ht="29" x14ac:dyDescent="0.35">
      <c r="A7" s="496">
        <v>45818</v>
      </c>
      <c r="B7" s="546" t="s">
        <v>668</v>
      </c>
      <c r="C7" s="491"/>
    </row>
    <row r="8" spans="1:3" x14ac:dyDescent="0.35">
      <c r="A8" s="498"/>
      <c r="B8" s="497"/>
      <c r="C8" s="491"/>
    </row>
    <row r="9" spans="1:3" x14ac:dyDescent="0.35">
      <c r="A9" s="498"/>
      <c r="B9" s="497"/>
      <c r="C9" s="491"/>
    </row>
    <row r="10" spans="1:3" x14ac:dyDescent="0.35">
      <c r="A10" s="498"/>
      <c r="B10" s="497"/>
      <c r="C10" s="491"/>
    </row>
    <row r="11" spans="1:3" x14ac:dyDescent="0.35">
      <c r="A11" s="498"/>
      <c r="B11" s="497"/>
      <c r="C11" s="491"/>
    </row>
    <row r="12" spans="1:3" x14ac:dyDescent="0.35">
      <c r="A12" s="498"/>
      <c r="B12" s="497"/>
      <c r="C12" s="491"/>
    </row>
    <row r="13" spans="1:3" x14ac:dyDescent="0.35">
      <c r="A13" s="498"/>
      <c r="B13" s="497"/>
      <c r="C13" s="491"/>
    </row>
    <row r="14" spans="1:3" x14ac:dyDescent="0.35">
      <c r="A14" s="498"/>
      <c r="B14" s="497"/>
      <c r="C14" s="491"/>
    </row>
    <row r="15" spans="1:3" x14ac:dyDescent="0.35">
      <c r="A15" s="498"/>
      <c r="B15" s="497"/>
      <c r="C15" s="491"/>
    </row>
    <row r="16" spans="1:3" x14ac:dyDescent="0.35">
      <c r="A16" s="498"/>
      <c r="B16" s="497"/>
      <c r="C16" s="491"/>
    </row>
    <row r="17" spans="1:3" x14ac:dyDescent="0.35">
      <c r="A17" s="498"/>
      <c r="B17" s="497"/>
      <c r="C17" s="491"/>
    </row>
    <row r="18" spans="1:3" x14ac:dyDescent="0.35">
      <c r="A18" s="498"/>
      <c r="B18" s="497"/>
      <c r="C18" s="491"/>
    </row>
    <row r="19" spans="1:3" x14ac:dyDescent="0.35">
      <c r="A19" s="498"/>
      <c r="B19" s="497"/>
      <c r="C19" s="491"/>
    </row>
    <row r="20" spans="1:3" x14ac:dyDescent="0.35">
      <c r="A20" s="498"/>
      <c r="B20" s="497"/>
      <c r="C20" s="491"/>
    </row>
    <row r="21" spans="1:3" x14ac:dyDescent="0.35">
      <c r="A21" s="498"/>
      <c r="B21" s="497"/>
      <c r="C21" s="491"/>
    </row>
    <row r="22" spans="1:3" x14ac:dyDescent="0.35">
      <c r="A22" s="498"/>
      <c r="B22" s="497"/>
      <c r="C22" s="491"/>
    </row>
    <row r="23" spans="1:3" x14ac:dyDescent="0.35">
      <c r="A23" s="498"/>
      <c r="B23" s="497"/>
      <c r="C23" s="491"/>
    </row>
    <row r="24" spans="1:3" x14ac:dyDescent="0.35">
      <c r="A24" s="498"/>
      <c r="B24" s="497"/>
      <c r="C24" s="491"/>
    </row>
    <row r="25" spans="1:3" x14ac:dyDescent="0.35">
      <c r="A25" s="498"/>
      <c r="B25" s="497"/>
      <c r="C25" s="491"/>
    </row>
    <row r="26" spans="1:3" x14ac:dyDescent="0.35">
      <c r="A26" s="498"/>
      <c r="B26" s="497"/>
      <c r="C26" s="491"/>
    </row>
    <row r="27" spans="1:3" x14ac:dyDescent="0.35">
      <c r="A27" s="498"/>
      <c r="B27" s="497"/>
      <c r="C27" s="491"/>
    </row>
    <row r="28" spans="1:3" x14ac:dyDescent="0.35">
      <c r="A28" s="498"/>
      <c r="B28" s="497"/>
      <c r="C28" s="491"/>
    </row>
    <row r="29" spans="1:3" x14ac:dyDescent="0.35">
      <c r="A29" s="498"/>
      <c r="B29" s="497"/>
      <c r="C29" s="491"/>
    </row>
    <row r="30" spans="1:3" x14ac:dyDescent="0.35">
      <c r="A30" s="498"/>
      <c r="B30" s="497"/>
      <c r="C30" s="491"/>
    </row>
    <row r="31" spans="1:3" x14ac:dyDescent="0.35">
      <c r="A31" s="498"/>
      <c r="B31" s="497"/>
      <c r="C31" s="491"/>
    </row>
    <row r="32" spans="1:3" x14ac:dyDescent="0.35">
      <c r="A32" s="498"/>
      <c r="B32" s="497"/>
      <c r="C32" s="491"/>
    </row>
    <row r="33" spans="1:3" x14ac:dyDescent="0.35">
      <c r="A33" s="498"/>
      <c r="B33" s="497"/>
      <c r="C33" s="491"/>
    </row>
    <row r="34" spans="1:3" x14ac:dyDescent="0.35">
      <c r="A34" s="498"/>
      <c r="B34" s="497"/>
      <c r="C34" s="491"/>
    </row>
    <row r="35" spans="1:3" x14ac:dyDescent="0.35">
      <c r="A35" s="498"/>
      <c r="B35" s="497"/>
      <c r="C35" s="491"/>
    </row>
    <row r="36" spans="1:3" x14ac:dyDescent="0.35">
      <c r="A36" s="498"/>
      <c r="B36" s="497"/>
      <c r="C36" s="491"/>
    </row>
    <row r="37" spans="1:3" x14ac:dyDescent="0.35">
      <c r="A37" s="498"/>
      <c r="B37" s="497"/>
      <c r="C37" s="491"/>
    </row>
    <row r="38" spans="1:3" x14ac:dyDescent="0.35">
      <c r="A38" s="498"/>
      <c r="B38" s="497"/>
      <c r="C38" s="491"/>
    </row>
    <row r="39" spans="1:3" x14ac:dyDescent="0.35">
      <c r="A39" s="498"/>
      <c r="B39" s="497"/>
      <c r="C39" s="491"/>
    </row>
    <row r="40" spans="1:3" x14ac:dyDescent="0.35">
      <c r="A40" s="498"/>
      <c r="B40" s="497"/>
      <c r="C40" s="491"/>
    </row>
    <row r="41" spans="1:3" x14ac:dyDescent="0.35">
      <c r="A41" s="498"/>
      <c r="B41" s="497"/>
      <c r="C41" s="491"/>
    </row>
    <row r="42" spans="1:3" x14ac:dyDescent="0.35">
      <c r="A42" s="498"/>
      <c r="B42" s="497"/>
      <c r="C42" s="491"/>
    </row>
    <row r="43" spans="1:3" x14ac:dyDescent="0.35">
      <c r="A43" s="498"/>
      <c r="B43" s="497"/>
      <c r="C43" s="491"/>
    </row>
    <row r="44" spans="1:3" x14ac:dyDescent="0.35">
      <c r="A44" s="498"/>
      <c r="B44" s="497"/>
      <c r="C44" s="491"/>
    </row>
    <row r="45" spans="1:3" x14ac:dyDescent="0.35">
      <c r="A45" s="498"/>
      <c r="B45" s="497"/>
      <c r="C45" s="491"/>
    </row>
    <row r="46" spans="1:3" x14ac:dyDescent="0.35">
      <c r="A46" s="498"/>
      <c r="B46" s="497"/>
      <c r="C46" s="491"/>
    </row>
    <row r="47" spans="1:3" x14ac:dyDescent="0.35">
      <c r="A47" s="498"/>
      <c r="B47" s="497"/>
      <c r="C47" s="491"/>
    </row>
    <row r="48" spans="1:3" x14ac:dyDescent="0.35">
      <c r="A48" s="498"/>
      <c r="B48" s="497"/>
      <c r="C48" s="491"/>
    </row>
    <row r="49" spans="1:3" x14ac:dyDescent="0.35">
      <c r="A49" s="498"/>
      <c r="B49" s="497"/>
      <c r="C49" s="491"/>
    </row>
    <row r="50" spans="1:3" x14ac:dyDescent="0.35">
      <c r="A50" s="498"/>
      <c r="B50" s="497"/>
      <c r="C50" s="491"/>
    </row>
    <row r="51" spans="1:3" x14ac:dyDescent="0.35">
      <c r="A51" s="498"/>
      <c r="B51" s="497"/>
      <c r="C51" s="491"/>
    </row>
    <row r="52" spans="1:3" x14ac:dyDescent="0.35">
      <c r="A52" s="498"/>
      <c r="B52" s="497"/>
      <c r="C52" s="491"/>
    </row>
    <row r="53" spans="1:3" x14ac:dyDescent="0.35">
      <c r="A53" s="498"/>
      <c r="B53" s="497"/>
      <c r="C53" s="491"/>
    </row>
    <row r="54" spans="1:3" x14ac:dyDescent="0.35">
      <c r="A54" s="498"/>
      <c r="B54" s="497"/>
      <c r="C54" s="491"/>
    </row>
    <row r="55" spans="1:3" x14ac:dyDescent="0.35">
      <c r="A55" s="498"/>
      <c r="B55" s="497"/>
      <c r="C55" s="491"/>
    </row>
    <row r="56" spans="1:3" x14ac:dyDescent="0.35">
      <c r="A56" s="498"/>
      <c r="B56" s="497"/>
      <c r="C56" s="491"/>
    </row>
    <row r="57" spans="1:3" x14ac:dyDescent="0.35">
      <c r="A57" s="498"/>
      <c r="B57" s="497"/>
      <c r="C57" s="491"/>
    </row>
    <row r="58" spans="1:3" x14ac:dyDescent="0.35">
      <c r="A58" s="498"/>
      <c r="B58" s="497"/>
      <c r="C58" s="491"/>
    </row>
    <row r="59" spans="1:3" x14ac:dyDescent="0.35">
      <c r="A59" s="498"/>
      <c r="B59" s="497"/>
      <c r="C59" s="491"/>
    </row>
    <row r="60" spans="1:3" x14ac:dyDescent="0.35">
      <c r="A60" s="498"/>
      <c r="B60" s="497"/>
      <c r="C60" s="491"/>
    </row>
    <row r="61" spans="1:3" x14ac:dyDescent="0.35">
      <c r="A61" s="498"/>
      <c r="B61" s="497"/>
      <c r="C61" s="491"/>
    </row>
    <row r="62" spans="1:3" x14ac:dyDescent="0.35">
      <c r="A62" s="498"/>
      <c r="B62" s="497"/>
      <c r="C62" s="491"/>
    </row>
    <row r="63" spans="1:3" x14ac:dyDescent="0.35">
      <c r="A63" s="498"/>
      <c r="B63" s="497"/>
      <c r="C63" s="491"/>
    </row>
    <row r="64" spans="1:3" x14ac:dyDescent="0.35">
      <c r="A64" s="498"/>
      <c r="B64" s="497"/>
      <c r="C64" s="491"/>
    </row>
    <row r="65" spans="1:3" x14ac:dyDescent="0.35">
      <c r="A65" s="498"/>
      <c r="B65" s="497"/>
      <c r="C65" s="491"/>
    </row>
    <row r="66" spans="1:3" x14ac:dyDescent="0.35">
      <c r="A66" s="498"/>
      <c r="B66" s="497"/>
      <c r="C66" s="491"/>
    </row>
    <row r="67" spans="1:3" x14ac:dyDescent="0.35">
      <c r="A67" s="498"/>
      <c r="B67" s="497"/>
      <c r="C67" s="491"/>
    </row>
    <row r="68" spans="1:3" x14ac:dyDescent="0.35">
      <c r="A68" s="498"/>
      <c r="B68" s="497"/>
      <c r="C68" s="491"/>
    </row>
    <row r="69" spans="1:3" x14ac:dyDescent="0.35">
      <c r="A69" s="498"/>
      <c r="B69" s="497"/>
      <c r="C69" s="491"/>
    </row>
    <row r="70" spans="1:3" x14ac:dyDescent="0.35">
      <c r="A70" s="498"/>
      <c r="B70" s="497"/>
      <c r="C70" s="491"/>
    </row>
    <row r="71" spans="1:3" x14ac:dyDescent="0.35">
      <c r="A71" s="498"/>
      <c r="B71" s="497"/>
      <c r="C71" s="491"/>
    </row>
    <row r="72" spans="1:3" x14ac:dyDescent="0.35">
      <c r="A72" s="498"/>
      <c r="B72" s="497"/>
      <c r="C72" s="491"/>
    </row>
    <row r="73" spans="1:3" x14ac:dyDescent="0.35">
      <c r="A73" s="498"/>
      <c r="B73" s="497"/>
      <c r="C73" s="491"/>
    </row>
    <row r="74" spans="1:3" x14ac:dyDescent="0.35">
      <c r="A74" s="498"/>
      <c r="B74" s="497"/>
      <c r="C74" s="491"/>
    </row>
    <row r="75" spans="1:3" x14ac:dyDescent="0.35">
      <c r="A75" s="498"/>
      <c r="B75" s="497"/>
      <c r="C75" s="491"/>
    </row>
    <row r="76" spans="1:3" x14ac:dyDescent="0.35">
      <c r="A76" s="498"/>
      <c r="B76" s="497"/>
      <c r="C76" s="491"/>
    </row>
    <row r="77" spans="1:3" x14ac:dyDescent="0.35">
      <c r="A77" s="498"/>
      <c r="B77" s="497"/>
      <c r="C77" s="491"/>
    </row>
    <row r="78" spans="1:3" x14ac:dyDescent="0.35">
      <c r="A78" s="498"/>
      <c r="B78" s="497"/>
      <c r="C78" s="491"/>
    </row>
    <row r="79" spans="1:3" x14ac:dyDescent="0.35">
      <c r="A79" s="498"/>
      <c r="B79" s="497"/>
      <c r="C79" s="491"/>
    </row>
    <row r="80" spans="1:3" x14ac:dyDescent="0.35">
      <c r="A80" s="498"/>
      <c r="B80" s="497"/>
      <c r="C80" s="491"/>
    </row>
    <row r="81" spans="1:3" x14ac:dyDescent="0.35">
      <c r="A81" s="498"/>
      <c r="B81" s="497"/>
      <c r="C81" s="491"/>
    </row>
    <row r="82" spans="1:3" x14ac:dyDescent="0.35">
      <c r="A82" s="498"/>
      <c r="B82" s="497"/>
      <c r="C82" s="491"/>
    </row>
    <row r="83" spans="1:3" x14ac:dyDescent="0.35">
      <c r="A83" s="498"/>
      <c r="B83" s="497"/>
      <c r="C83" s="491"/>
    </row>
    <row r="84" spans="1:3" x14ac:dyDescent="0.35">
      <c r="A84" s="498"/>
      <c r="B84" s="497"/>
      <c r="C84" s="491"/>
    </row>
    <row r="85" spans="1:3" x14ac:dyDescent="0.35">
      <c r="A85" s="498"/>
      <c r="B85" s="497"/>
      <c r="C85" s="491"/>
    </row>
    <row r="86" spans="1:3" x14ac:dyDescent="0.35">
      <c r="A86" s="498"/>
      <c r="B86" s="497"/>
      <c r="C86" s="491"/>
    </row>
    <row r="87" spans="1:3" x14ac:dyDescent="0.35">
      <c r="A87" s="498"/>
      <c r="B87" s="497"/>
      <c r="C87" s="491"/>
    </row>
    <row r="88" spans="1:3" x14ac:dyDescent="0.35">
      <c r="A88" s="498"/>
      <c r="B88" s="497"/>
      <c r="C88" s="491"/>
    </row>
    <row r="89" spans="1:3" x14ac:dyDescent="0.35">
      <c r="A89" s="498"/>
      <c r="B89" s="497"/>
      <c r="C89" s="491"/>
    </row>
    <row r="90" spans="1:3" x14ac:dyDescent="0.35">
      <c r="A90" s="498"/>
      <c r="B90" s="497"/>
      <c r="C90" s="491"/>
    </row>
    <row r="91" spans="1:3" x14ac:dyDescent="0.35">
      <c r="A91" s="498"/>
      <c r="B91" s="497"/>
      <c r="C91" s="491"/>
    </row>
    <row r="92" spans="1:3" x14ac:dyDescent="0.35">
      <c r="A92" s="498"/>
      <c r="B92" s="497"/>
      <c r="C92" s="491"/>
    </row>
    <row r="93" spans="1:3" x14ac:dyDescent="0.35">
      <c r="A93" s="498"/>
      <c r="B93" s="497"/>
      <c r="C93" s="491"/>
    </row>
    <row r="94" spans="1:3" x14ac:dyDescent="0.35">
      <c r="A94" s="498"/>
      <c r="B94" s="497"/>
      <c r="C94" s="491"/>
    </row>
    <row r="95" spans="1:3" x14ac:dyDescent="0.35">
      <c r="A95" s="498"/>
      <c r="B95" s="497"/>
      <c r="C95" s="491"/>
    </row>
    <row r="96" spans="1:3" x14ac:dyDescent="0.35">
      <c r="A96" s="498"/>
      <c r="B96" s="497"/>
      <c r="C96" s="491"/>
    </row>
    <row r="97" spans="1:3" x14ac:dyDescent="0.35">
      <c r="A97" s="498"/>
      <c r="B97" s="497"/>
      <c r="C97" s="491"/>
    </row>
    <row r="98" spans="1:3" x14ac:dyDescent="0.35">
      <c r="A98" s="498"/>
      <c r="B98" s="497"/>
      <c r="C98" s="491"/>
    </row>
    <row r="99" spans="1:3" x14ac:dyDescent="0.35">
      <c r="A99" s="498"/>
      <c r="B99" s="497"/>
      <c r="C99" s="491"/>
    </row>
    <row r="100" spans="1:3" x14ac:dyDescent="0.35">
      <c r="A100" s="498"/>
      <c r="B100" s="497"/>
      <c r="C100" s="491"/>
    </row>
    <row r="101" spans="1:3" x14ac:dyDescent="0.35">
      <c r="A101" s="498"/>
      <c r="B101" s="497"/>
      <c r="C101" s="491"/>
    </row>
    <row r="102" spans="1:3" x14ac:dyDescent="0.35">
      <c r="A102" s="498"/>
      <c r="B102" s="497"/>
      <c r="C102" s="491"/>
    </row>
    <row r="103" spans="1:3" x14ac:dyDescent="0.35">
      <c r="A103" s="498"/>
      <c r="B103" s="497"/>
      <c r="C103" s="491"/>
    </row>
    <row r="104" spans="1:3" x14ac:dyDescent="0.35">
      <c r="A104" s="498"/>
      <c r="B104" s="497"/>
      <c r="C104" s="491"/>
    </row>
    <row r="105" spans="1:3" x14ac:dyDescent="0.35">
      <c r="A105" s="498"/>
      <c r="B105" s="497"/>
      <c r="C105" s="491"/>
    </row>
    <row r="106" spans="1:3" x14ac:dyDescent="0.35">
      <c r="A106" s="498"/>
      <c r="B106" s="497"/>
      <c r="C106" s="491"/>
    </row>
    <row r="107" spans="1:3" x14ac:dyDescent="0.35">
      <c r="A107" s="498"/>
      <c r="B107" s="497"/>
      <c r="C107" s="491"/>
    </row>
    <row r="108" spans="1:3" x14ac:dyDescent="0.35">
      <c r="A108" s="498"/>
      <c r="B108" s="497"/>
      <c r="C108" s="491"/>
    </row>
    <row r="109" spans="1:3" x14ac:dyDescent="0.35">
      <c r="A109" s="498"/>
      <c r="B109" s="497"/>
      <c r="C109" s="491"/>
    </row>
    <row r="110" spans="1:3" x14ac:dyDescent="0.35">
      <c r="A110" s="498"/>
      <c r="B110" s="497"/>
      <c r="C110" s="491"/>
    </row>
    <row r="111" spans="1:3" x14ac:dyDescent="0.35">
      <c r="A111" s="498"/>
      <c r="B111" s="497"/>
      <c r="C111" s="491"/>
    </row>
    <row r="112" spans="1:3" x14ac:dyDescent="0.35">
      <c r="A112" s="498"/>
      <c r="B112" s="497"/>
      <c r="C112" s="491"/>
    </row>
    <row r="113" spans="1:3" x14ac:dyDescent="0.35">
      <c r="A113" s="498"/>
      <c r="B113" s="497"/>
      <c r="C113" s="491"/>
    </row>
    <row r="114" spans="1:3" x14ac:dyDescent="0.35">
      <c r="A114" s="498"/>
      <c r="B114" s="497"/>
      <c r="C114" s="491"/>
    </row>
    <row r="115" spans="1:3" x14ac:dyDescent="0.35">
      <c r="A115" s="498"/>
      <c r="B115" s="497"/>
      <c r="C115" s="491"/>
    </row>
    <row r="116" spans="1:3" x14ac:dyDescent="0.35">
      <c r="A116" s="498"/>
      <c r="B116" s="497"/>
      <c r="C116" s="491"/>
    </row>
    <row r="117" spans="1:3" x14ac:dyDescent="0.35">
      <c r="A117" s="498"/>
      <c r="B117" s="497"/>
      <c r="C117" s="491"/>
    </row>
    <row r="118" spans="1:3" x14ac:dyDescent="0.35">
      <c r="A118" s="498"/>
      <c r="B118" s="497"/>
      <c r="C118" s="491"/>
    </row>
    <row r="119" spans="1:3" x14ac:dyDescent="0.35">
      <c r="A119" s="498"/>
      <c r="B119" s="497"/>
      <c r="C119" s="491"/>
    </row>
    <row r="120" spans="1:3" x14ac:dyDescent="0.35">
      <c r="A120" s="498"/>
      <c r="B120" s="497"/>
      <c r="C120" s="491"/>
    </row>
    <row r="121" spans="1:3" x14ac:dyDescent="0.35">
      <c r="A121" s="498"/>
      <c r="B121" s="497"/>
      <c r="C121" s="491"/>
    </row>
    <row r="122" spans="1:3" x14ac:dyDescent="0.35">
      <c r="A122" s="498"/>
      <c r="B122" s="497"/>
      <c r="C122" s="491"/>
    </row>
    <row r="123" spans="1:3" x14ac:dyDescent="0.35">
      <c r="A123" s="498"/>
      <c r="B123" s="497"/>
      <c r="C123" s="491"/>
    </row>
    <row r="124" spans="1:3" x14ac:dyDescent="0.35">
      <c r="A124" s="498"/>
      <c r="B124" s="497"/>
      <c r="C124" s="491"/>
    </row>
    <row r="125" spans="1:3" x14ac:dyDescent="0.35">
      <c r="A125" s="498"/>
      <c r="B125" s="497"/>
      <c r="C125" s="491"/>
    </row>
    <row r="126" spans="1:3" x14ac:dyDescent="0.35">
      <c r="A126" s="498"/>
      <c r="B126" s="497"/>
      <c r="C126" s="491"/>
    </row>
    <row r="127" spans="1:3" x14ac:dyDescent="0.35">
      <c r="A127" s="498"/>
      <c r="B127" s="497"/>
      <c r="C127" s="491"/>
    </row>
    <row r="128" spans="1:3" x14ac:dyDescent="0.35">
      <c r="A128" s="498"/>
      <c r="B128" s="497"/>
      <c r="C128" s="491"/>
    </row>
    <row r="129" spans="1:3" x14ac:dyDescent="0.35">
      <c r="A129" s="498"/>
      <c r="B129" s="497"/>
      <c r="C129" s="491"/>
    </row>
    <row r="130" spans="1:3" x14ac:dyDescent="0.35">
      <c r="A130" s="498"/>
      <c r="B130" s="497"/>
      <c r="C130" s="491"/>
    </row>
    <row r="131" spans="1:3" x14ac:dyDescent="0.35">
      <c r="A131" s="498"/>
      <c r="B131" s="497"/>
      <c r="C131" s="491"/>
    </row>
    <row r="132" spans="1:3" x14ac:dyDescent="0.35">
      <c r="A132" s="498"/>
      <c r="B132" s="497"/>
      <c r="C132" s="491"/>
    </row>
    <row r="133" spans="1:3" x14ac:dyDescent="0.35">
      <c r="A133" s="498"/>
      <c r="B133" s="497"/>
      <c r="C133" s="491"/>
    </row>
    <row r="134" spans="1:3" x14ac:dyDescent="0.35">
      <c r="A134" s="498"/>
      <c r="B134" s="497"/>
      <c r="C134" s="491"/>
    </row>
    <row r="135" spans="1:3" x14ac:dyDescent="0.35">
      <c r="A135" s="498"/>
      <c r="B135" s="497"/>
      <c r="C135" s="491"/>
    </row>
    <row r="136" spans="1:3" x14ac:dyDescent="0.35">
      <c r="A136" s="498"/>
      <c r="B136" s="497"/>
      <c r="C136" s="491"/>
    </row>
    <row r="137" spans="1:3" x14ac:dyDescent="0.35">
      <c r="A137" s="498"/>
      <c r="B137" s="497"/>
      <c r="C137" s="491"/>
    </row>
    <row r="138" spans="1:3" x14ac:dyDescent="0.35">
      <c r="A138" s="498"/>
      <c r="B138" s="497"/>
      <c r="C138" s="491"/>
    </row>
    <row r="139" spans="1:3" x14ac:dyDescent="0.35">
      <c r="A139" s="498"/>
      <c r="B139" s="497"/>
      <c r="C139" s="491"/>
    </row>
    <row r="140" spans="1:3" x14ac:dyDescent="0.35">
      <c r="A140" s="498"/>
      <c r="B140" s="497"/>
      <c r="C140" s="491"/>
    </row>
    <row r="141" spans="1:3" x14ac:dyDescent="0.35">
      <c r="A141" s="498"/>
      <c r="B141" s="497"/>
      <c r="C141" s="491"/>
    </row>
    <row r="142" spans="1:3" x14ac:dyDescent="0.35">
      <c r="A142" s="498"/>
      <c r="B142" s="497"/>
      <c r="C142" s="491"/>
    </row>
    <row r="143" spans="1:3" x14ac:dyDescent="0.35">
      <c r="A143" s="498"/>
      <c r="B143" s="497"/>
      <c r="C143" s="491"/>
    </row>
    <row r="144" spans="1:3" x14ac:dyDescent="0.35">
      <c r="A144" s="498"/>
      <c r="B144" s="497"/>
      <c r="C144" s="491"/>
    </row>
    <row r="145" spans="1:3" x14ac:dyDescent="0.35">
      <c r="A145" s="498"/>
      <c r="B145" s="497"/>
      <c r="C145" s="491"/>
    </row>
    <row r="146" spans="1:3" x14ac:dyDescent="0.35">
      <c r="A146" s="498"/>
      <c r="B146" s="497"/>
      <c r="C146" s="491"/>
    </row>
    <row r="147" spans="1:3" x14ac:dyDescent="0.35">
      <c r="A147" s="498"/>
      <c r="B147" s="497"/>
      <c r="C147" s="491"/>
    </row>
    <row r="148" spans="1:3" x14ac:dyDescent="0.35">
      <c r="A148" s="498"/>
      <c r="B148" s="497"/>
      <c r="C148" s="491"/>
    </row>
    <row r="149" spans="1:3" x14ac:dyDescent="0.35">
      <c r="A149" s="498"/>
      <c r="B149" s="497"/>
      <c r="C149" s="491"/>
    </row>
    <row r="150" spans="1:3" x14ac:dyDescent="0.35">
      <c r="A150" s="498"/>
      <c r="B150" s="497"/>
      <c r="C150" s="491"/>
    </row>
    <row r="151" spans="1:3" x14ac:dyDescent="0.35">
      <c r="A151" s="498"/>
      <c r="B151" s="497"/>
      <c r="C151" s="491"/>
    </row>
    <row r="152" spans="1:3" x14ac:dyDescent="0.35">
      <c r="A152" s="498"/>
      <c r="B152" s="497"/>
      <c r="C152" s="491"/>
    </row>
    <row r="153" spans="1:3" x14ac:dyDescent="0.35">
      <c r="A153" s="498"/>
      <c r="B153" s="497"/>
      <c r="C153" s="491"/>
    </row>
    <row r="154" spans="1:3" x14ac:dyDescent="0.35">
      <c r="A154" s="498"/>
      <c r="B154" s="497"/>
      <c r="C154" s="491"/>
    </row>
    <row r="155" spans="1:3" x14ac:dyDescent="0.35">
      <c r="A155" s="498"/>
      <c r="B155" s="497"/>
      <c r="C155" s="491"/>
    </row>
    <row r="156" spans="1:3" x14ac:dyDescent="0.35">
      <c r="A156" s="498"/>
      <c r="B156" s="497"/>
      <c r="C156" s="491"/>
    </row>
    <row r="157" spans="1:3" x14ac:dyDescent="0.35">
      <c r="A157" s="498"/>
      <c r="B157" s="497"/>
      <c r="C157" s="491"/>
    </row>
    <row r="158" spans="1:3" x14ac:dyDescent="0.35">
      <c r="A158" s="498"/>
      <c r="B158" s="497"/>
      <c r="C158" s="491"/>
    </row>
    <row r="159" spans="1:3" x14ac:dyDescent="0.35">
      <c r="A159" s="498"/>
      <c r="B159" s="497"/>
      <c r="C159" s="491"/>
    </row>
    <row r="160" spans="1:3" ht="15" thickBot="1" x14ac:dyDescent="0.4">
      <c r="A160" s="499"/>
      <c r="B160" s="500"/>
      <c r="C160" s="491"/>
    </row>
    <row r="161" spans="1:2" x14ac:dyDescent="0.35">
      <c r="A161" s="491"/>
      <c r="B161" s="491"/>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tabColor rgb="FFD8D8D8"/>
  </sheetPr>
  <dimension ref="A1:O897"/>
  <sheetViews>
    <sheetView showGridLines="0" workbookViewId="0">
      <pane ySplit="3" topLeftCell="A4" activePane="bottomLeft" state="frozen"/>
      <selection pane="bottomLeft" activeCell="B1" sqref="B1"/>
    </sheetView>
  </sheetViews>
  <sheetFormatPr defaultColWidth="12.7265625" defaultRowHeight="15" customHeight="1" x14ac:dyDescent="0.35"/>
  <cols>
    <col min="1" max="1" width="3" customWidth="1"/>
    <col min="2" max="2" width="11.1796875" customWidth="1"/>
    <col min="3" max="3" width="14" customWidth="1"/>
    <col min="4" max="4" width="37.81640625" customWidth="1"/>
    <col min="5" max="5" width="22.81640625" customWidth="1"/>
    <col min="6" max="6" width="12.1796875" customWidth="1"/>
    <col min="7" max="7" width="106.453125" style="45" customWidth="1"/>
    <col min="8" max="8" width="18.1796875" customWidth="1"/>
    <col min="9" max="9" width="20" customWidth="1"/>
    <col min="10" max="10" width="26.1796875" customWidth="1"/>
    <col min="11" max="11" width="20" customWidth="1"/>
    <col min="12" max="12" width="18" customWidth="1"/>
    <col min="13" max="13" width="3.26953125" customWidth="1"/>
    <col min="14" max="14" width="13" customWidth="1"/>
    <col min="15" max="15" width="3.26953125" customWidth="1"/>
    <col min="16" max="16" width="7.7265625" customWidth="1"/>
    <col min="17" max="24" width="8.453125" customWidth="1"/>
  </cols>
  <sheetData>
    <row r="1" spans="1:15" ht="50.15" customHeight="1" thickBot="1" x14ac:dyDescent="0.4">
      <c r="A1" s="4"/>
      <c r="B1" s="4"/>
      <c r="C1" s="4"/>
      <c r="D1" s="7"/>
      <c r="E1" s="7"/>
      <c r="F1" s="7"/>
      <c r="G1" s="179"/>
      <c r="H1" s="7"/>
      <c r="I1" s="7"/>
      <c r="J1" s="7"/>
      <c r="K1" s="7"/>
      <c r="L1" s="7"/>
    </row>
    <row r="2" spans="1:15" ht="50.15" customHeight="1" thickTop="1" x14ac:dyDescent="0.35">
      <c r="A2" s="4"/>
      <c r="B2" s="4"/>
      <c r="C2" s="4"/>
      <c r="D2" s="246" t="s">
        <v>239</v>
      </c>
      <c r="E2" s="1"/>
      <c r="F2" s="1"/>
      <c r="G2" s="180"/>
      <c r="H2" s="1"/>
      <c r="I2" s="1"/>
      <c r="J2" s="1"/>
      <c r="K2" s="1"/>
      <c r="L2" s="247"/>
    </row>
    <row r="3" spans="1:15" ht="50.15" customHeight="1" thickBot="1" x14ac:dyDescent="0.4">
      <c r="A3" s="4"/>
      <c r="B3" s="224" t="s">
        <v>240</v>
      </c>
      <c r="C3" s="272" t="s">
        <v>241</v>
      </c>
      <c r="D3" s="8" t="s">
        <v>242</v>
      </c>
      <c r="E3" s="9" t="s">
        <v>38</v>
      </c>
      <c r="F3" s="9" t="s">
        <v>243</v>
      </c>
      <c r="G3" s="9" t="s">
        <v>244</v>
      </c>
      <c r="H3" s="9" t="s">
        <v>245</v>
      </c>
      <c r="I3" s="9" t="s">
        <v>246</v>
      </c>
      <c r="J3" s="426" t="s">
        <v>247</v>
      </c>
      <c r="K3" s="426" t="s">
        <v>248</v>
      </c>
      <c r="L3" s="10" t="s">
        <v>249</v>
      </c>
      <c r="N3" s="5"/>
      <c r="O3" s="6"/>
    </row>
    <row r="4" spans="1:15" ht="50.15" customHeight="1" thickTop="1" thickBot="1" x14ac:dyDescent="0.4">
      <c r="A4" s="4"/>
      <c r="B4" s="224">
        <v>1</v>
      </c>
      <c r="C4" s="272"/>
      <c r="D4" s="278" t="s">
        <v>36</v>
      </c>
      <c r="E4" s="279" t="s">
        <v>250</v>
      </c>
      <c r="F4" s="279" t="s">
        <v>250</v>
      </c>
      <c r="G4" s="279" t="s">
        <v>250</v>
      </c>
      <c r="H4" s="279" t="s">
        <v>250</v>
      </c>
      <c r="I4" s="279" t="s">
        <v>250</v>
      </c>
      <c r="J4" s="279" t="s">
        <v>250</v>
      </c>
      <c r="K4" s="279" t="s">
        <v>250</v>
      </c>
      <c r="L4" s="279" t="s">
        <v>250</v>
      </c>
      <c r="N4" s="5"/>
      <c r="O4" s="6"/>
    </row>
    <row r="5" spans="1:15" ht="50.15" customHeight="1" thickTop="1" thickBot="1" x14ac:dyDescent="0.4">
      <c r="A5" s="4"/>
      <c r="B5" s="224">
        <v>2</v>
      </c>
      <c r="C5">
        <v>192</v>
      </c>
      <c r="D5" s="273" t="s">
        <v>251</v>
      </c>
      <c r="E5" s="274">
        <v>2063</v>
      </c>
      <c r="F5" s="274">
        <v>10</v>
      </c>
      <c r="G5" s="275" t="s">
        <v>252</v>
      </c>
      <c r="H5" s="320" t="s">
        <v>253</v>
      </c>
      <c r="I5" s="320" t="s">
        <v>253</v>
      </c>
      <c r="J5" s="428" t="str">
        <f>IF(ISNUMBER(I5), I5*2, "Not Eligible")</f>
        <v>Not Eligible</v>
      </c>
      <c r="K5" s="427" t="str">
        <f>IF(ISNUMBER(I5), I5*5, "Not Eligible")</f>
        <v>Not Eligible</v>
      </c>
      <c r="L5" s="280" t="s">
        <v>253</v>
      </c>
      <c r="N5" s="5"/>
      <c r="O5" s="6"/>
    </row>
    <row r="6" spans="1:15" ht="50.15" customHeight="1" thickTop="1" thickBot="1" x14ac:dyDescent="0.4">
      <c r="A6" s="4"/>
      <c r="B6" s="224">
        <v>3</v>
      </c>
      <c r="C6">
        <v>176</v>
      </c>
      <c r="D6" s="273" t="s">
        <v>254</v>
      </c>
      <c r="E6" s="274">
        <v>2113</v>
      </c>
      <c r="F6" s="274">
        <v>279</v>
      </c>
      <c r="G6" s="275" t="s">
        <v>255</v>
      </c>
      <c r="H6" s="321" t="s">
        <v>253</v>
      </c>
      <c r="I6" s="429" t="s">
        <v>253</v>
      </c>
      <c r="J6" s="428" t="str">
        <f t="shared" ref="J6:J69" si="0">IF(ISNUMBER(I6), I6*2, "Not Eligible")</f>
        <v>Not Eligible</v>
      </c>
      <c r="K6" s="427" t="str">
        <f t="shared" ref="K6:K69" si="1">IF(ISNUMBER(I6), I6*5, "Not Eligible")</f>
        <v>Not Eligible</v>
      </c>
      <c r="L6" s="277" t="s">
        <v>253</v>
      </c>
      <c r="N6" s="5"/>
      <c r="O6" s="6"/>
    </row>
    <row r="7" spans="1:15" ht="50.15" customHeight="1" thickBot="1" x14ac:dyDescent="0.4">
      <c r="B7" s="224">
        <v>4</v>
      </c>
      <c r="C7">
        <v>80</v>
      </c>
      <c r="D7" s="11" t="s">
        <v>256</v>
      </c>
      <c r="E7" s="12">
        <v>1899</v>
      </c>
      <c r="F7" s="12">
        <v>281</v>
      </c>
      <c r="G7" s="181" t="s">
        <v>257</v>
      </c>
      <c r="H7" s="322">
        <v>80</v>
      </c>
      <c r="I7" s="429">
        <v>150000</v>
      </c>
      <c r="J7" s="428">
        <f t="shared" si="0"/>
        <v>300000</v>
      </c>
      <c r="K7" s="427">
        <f t="shared" si="1"/>
        <v>750000</v>
      </c>
      <c r="L7" s="276" t="s">
        <v>258</v>
      </c>
    </row>
    <row r="8" spans="1:15" ht="50.15" customHeight="1" thickBot="1" x14ac:dyDescent="0.4">
      <c r="B8" s="224">
        <v>5</v>
      </c>
      <c r="C8">
        <v>71</v>
      </c>
      <c r="D8" s="13" t="s">
        <v>259</v>
      </c>
      <c r="E8" s="14">
        <v>2252</v>
      </c>
      <c r="F8" s="14">
        <v>751</v>
      </c>
      <c r="G8" s="182" t="s">
        <v>260</v>
      </c>
      <c r="H8" s="322">
        <v>71</v>
      </c>
      <c r="I8" s="429">
        <v>150000</v>
      </c>
      <c r="J8" s="428">
        <f t="shared" si="0"/>
        <v>300000</v>
      </c>
      <c r="K8" s="427">
        <f t="shared" si="1"/>
        <v>750000</v>
      </c>
      <c r="L8" s="276" t="s">
        <v>258</v>
      </c>
    </row>
    <row r="9" spans="1:15" ht="50.15" customHeight="1" thickBot="1" x14ac:dyDescent="0.4">
      <c r="B9" s="224">
        <v>6</v>
      </c>
      <c r="C9">
        <v>179</v>
      </c>
      <c r="D9" s="13" t="s">
        <v>261</v>
      </c>
      <c r="E9" s="14">
        <v>2111</v>
      </c>
      <c r="F9" s="14">
        <v>79</v>
      </c>
      <c r="G9" s="182" t="s">
        <v>262</v>
      </c>
      <c r="H9" s="321" t="s">
        <v>253</v>
      </c>
      <c r="I9" s="429" t="s">
        <v>253</v>
      </c>
      <c r="J9" s="428" t="str">
        <f t="shared" si="0"/>
        <v>Not Eligible</v>
      </c>
      <c r="K9" s="427" t="str">
        <f t="shared" si="1"/>
        <v>Not Eligible</v>
      </c>
      <c r="L9" s="276" t="s">
        <v>253</v>
      </c>
    </row>
    <row r="10" spans="1:15" ht="50.15" customHeight="1" thickBot="1" x14ac:dyDescent="0.4">
      <c r="A10" s="4"/>
      <c r="B10" s="224">
        <v>7</v>
      </c>
      <c r="C10">
        <v>180</v>
      </c>
      <c r="D10" s="13" t="s">
        <v>263</v>
      </c>
      <c r="E10" s="14">
        <v>2005</v>
      </c>
      <c r="F10" s="14">
        <v>136</v>
      </c>
      <c r="G10" s="182" t="s">
        <v>264</v>
      </c>
      <c r="H10" s="321" t="s">
        <v>253</v>
      </c>
      <c r="I10" s="429" t="s">
        <v>253</v>
      </c>
      <c r="J10" s="428" t="str">
        <f t="shared" si="0"/>
        <v>Not Eligible</v>
      </c>
      <c r="K10" s="427" t="str">
        <f t="shared" si="1"/>
        <v>Not Eligible</v>
      </c>
      <c r="L10" s="276" t="s">
        <v>253</v>
      </c>
    </row>
    <row r="11" spans="1:15" ht="50.15" customHeight="1" thickBot="1" x14ac:dyDescent="0.4">
      <c r="B11" s="224">
        <v>8</v>
      </c>
      <c r="C11" s="224">
        <v>189</v>
      </c>
      <c r="D11" s="13" t="s">
        <v>265</v>
      </c>
      <c r="E11" s="14">
        <v>2115</v>
      </c>
      <c r="F11" s="14">
        <v>11</v>
      </c>
      <c r="G11" s="182" t="s">
        <v>252</v>
      </c>
      <c r="H11" s="321" t="s">
        <v>253</v>
      </c>
      <c r="I11" s="429" t="s">
        <v>253</v>
      </c>
      <c r="J11" s="428" t="str">
        <f t="shared" si="0"/>
        <v>Not Eligible</v>
      </c>
      <c r="K11" s="427" t="str">
        <f t="shared" si="1"/>
        <v>Not Eligible</v>
      </c>
      <c r="L11" s="276" t="s">
        <v>253</v>
      </c>
    </row>
    <row r="12" spans="1:15" ht="50.15" customHeight="1" thickBot="1" x14ac:dyDescent="0.4">
      <c r="B12" s="224">
        <v>9</v>
      </c>
      <c r="C12" s="224">
        <v>157</v>
      </c>
      <c r="D12" s="13" t="s">
        <v>266</v>
      </c>
      <c r="E12" s="14">
        <v>2041</v>
      </c>
      <c r="F12" s="14">
        <v>2366</v>
      </c>
      <c r="G12" s="182" t="s">
        <v>252</v>
      </c>
      <c r="H12" s="321" t="s">
        <v>253</v>
      </c>
      <c r="I12" s="429" t="s">
        <v>253</v>
      </c>
      <c r="J12" s="428" t="str">
        <f t="shared" si="0"/>
        <v>Not Eligible</v>
      </c>
      <c r="K12" s="427" t="str">
        <f t="shared" si="1"/>
        <v>Not Eligible</v>
      </c>
      <c r="L12" s="276" t="s">
        <v>253</v>
      </c>
    </row>
    <row r="13" spans="1:15" ht="50.15" customHeight="1" thickBot="1" x14ac:dyDescent="0.4">
      <c r="B13" s="224">
        <v>10</v>
      </c>
      <c r="C13" s="224">
        <v>197</v>
      </c>
      <c r="D13" s="13" t="s">
        <v>267</v>
      </c>
      <c r="E13" s="14">
        <v>2051</v>
      </c>
      <c r="F13" s="14">
        <v>0</v>
      </c>
      <c r="G13" s="182" t="s">
        <v>252</v>
      </c>
      <c r="H13" s="321" t="s">
        <v>253</v>
      </c>
      <c r="I13" s="429" t="s">
        <v>253</v>
      </c>
      <c r="J13" s="428" t="str">
        <f t="shared" si="0"/>
        <v>Not Eligible</v>
      </c>
      <c r="K13" s="427" t="str">
        <f t="shared" si="1"/>
        <v>Not Eligible</v>
      </c>
      <c r="L13" s="276" t="s">
        <v>253</v>
      </c>
    </row>
    <row r="14" spans="1:15" ht="50.15" customHeight="1" thickBot="1" x14ac:dyDescent="0.4">
      <c r="A14" s="4"/>
      <c r="B14" s="224">
        <v>11</v>
      </c>
      <c r="C14">
        <v>62</v>
      </c>
      <c r="D14" s="13" t="s">
        <v>268</v>
      </c>
      <c r="E14" s="14">
        <v>1933</v>
      </c>
      <c r="F14" s="14">
        <v>1769</v>
      </c>
      <c r="G14" s="182" t="s">
        <v>269</v>
      </c>
      <c r="H14" s="322">
        <v>62</v>
      </c>
      <c r="I14" s="429">
        <v>150000</v>
      </c>
      <c r="J14" s="428">
        <f t="shared" si="0"/>
        <v>300000</v>
      </c>
      <c r="K14" s="427">
        <f t="shared" si="1"/>
        <v>750000</v>
      </c>
      <c r="L14" s="276" t="s">
        <v>258</v>
      </c>
    </row>
    <row r="15" spans="1:15" ht="50.15" customHeight="1" thickBot="1" x14ac:dyDescent="0.4">
      <c r="B15" s="224">
        <v>12</v>
      </c>
      <c r="C15">
        <v>112</v>
      </c>
      <c r="D15" s="13" t="s">
        <v>270</v>
      </c>
      <c r="E15" s="14">
        <v>2208</v>
      </c>
      <c r="F15" s="14">
        <v>530</v>
      </c>
      <c r="G15" s="182" t="s">
        <v>271</v>
      </c>
      <c r="H15" s="321" t="s">
        <v>253</v>
      </c>
      <c r="I15" s="429" t="s">
        <v>253</v>
      </c>
      <c r="J15" s="428" t="str">
        <f t="shared" si="0"/>
        <v>Not Eligible</v>
      </c>
      <c r="K15" s="427" t="str">
        <f t="shared" si="1"/>
        <v>Not Eligible</v>
      </c>
      <c r="L15" s="276" t="s">
        <v>253</v>
      </c>
    </row>
    <row r="16" spans="1:15" ht="50.15" customHeight="1" thickBot="1" x14ac:dyDescent="0.4">
      <c r="B16" s="224">
        <v>13</v>
      </c>
      <c r="C16">
        <v>54</v>
      </c>
      <c r="D16" s="13" t="s">
        <v>272</v>
      </c>
      <c r="E16" s="14">
        <v>1894</v>
      </c>
      <c r="F16" s="14">
        <v>4829</v>
      </c>
      <c r="G16" s="182" t="s">
        <v>273</v>
      </c>
      <c r="H16" s="322">
        <v>54</v>
      </c>
      <c r="I16" s="429">
        <v>209840.66</v>
      </c>
      <c r="J16" s="428">
        <f t="shared" si="0"/>
        <v>419681.32</v>
      </c>
      <c r="K16" s="427">
        <f t="shared" si="1"/>
        <v>1049203.3</v>
      </c>
      <c r="L16" s="276" t="s">
        <v>258</v>
      </c>
    </row>
    <row r="17" spans="1:14" ht="50.15" customHeight="1" thickBot="1" x14ac:dyDescent="0.4">
      <c r="B17" s="224">
        <v>14</v>
      </c>
      <c r="C17">
        <v>123</v>
      </c>
      <c r="D17" s="13" t="s">
        <v>274</v>
      </c>
      <c r="E17" s="14">
        <v>1969</v>
      </c>
      <c r="F17" s="14">
        <v>626</v>
      </c>
      <c r="G17" s="182" t="s">
        <v>275</v>
      </c>
      <c r="H17" s="321" t="s">
        <v>253</v>
      </c>
      <c r="I17" s="429" t="s">
        <v>253</v>
      </c>
      <c r="J17" s="428" t="str">
        <f t="shared" si="0"/>
        <v>Not Eligible</v>
      </c>
      <c r="K17" s="427" t="str">
        <f t="shared" si="1"/>
        <v>Not Eligible</v>
      </c>
      <c r="L17" s="276" t="s">
        <v>253</v>
      </c>
    </row>
    <row r="18" spans="1:14" ht="50.15" customHeight="1" thickBot="1" x14ac:dyDescent="0.4">
      <c r="A18" s="4"/>
      <c r="B18" s="224">
        <v>15</v>
      </c>
      <c r="C18">
        <v>162</v>
      </c>
      <c r="D18" s="13" t="s">
        <v>276</v>
      </c>
      <c r="E18" s="14">
        <v>2240</v>
      </c>
      <c r="F18" s="14">
        <v>1091</v>
      </c>
      <c r="G18" s="182" t="s">
        <v>252</v>
      </c>
      <c r="H18" s="321" t="s">
        <v>253</v>
      </c>
      <c r="I18" s="429" t="s">
        <v>253</v>
      </c>
      <c r="J18" s="428" t="str">
        <f t="shared" si="0"/>
        <v>Not Eligible</v>
      </c>
      <c r="K18" s="427" t="str">
        <f t="shared" si="1"/>
        <v>Not Eligible</v>
      </c>
      <c r="L18" s="276" t="s">
        <v>253</v>
      </c>
    </row>
    <row r="19" spans="1:14" ht="133.5" customHeight="1" thickBot="1" x14ac:dyDescent="0.4">
      <c r="B19" s="224">
        <v>16</v>
      </c>
      <c r="C19">
        <v>63</v>
      </c>
      <c r="D19" s="13" t="s">
        <v>277</v>
      </c>
      <c r="E19" s="14">
        <v>2243</v>
      </c>
      <c r="F19" s="14">
        <v>37651</v>
      </c>
      <c r="G19" s="182" t="s">
        <v>278</v>
      </c>
      <c r="H19" s="322">
        <v>63</v>
      </c>
      <c r="I19" s="429">
        <v>1100000</v>
      </c>
      <c r="J19" s="428">
        <f t="shared" si="0"/>
        <v>2200000</v>
      </c>
      <c r="K19" s="427">
        <f t="shared" si="1"/>
        <v>5500000</v>
      </c>
      <c r="L19" s="276" t="s">
        <v>258</v>
      </c>
    </row>
    <row r="20" spans="1:14" ht="145.5" customHeight="1" thickBot="1" x14ac:dyDescent="0.4">
      <c r="B20" s="224">
        <v>17</v>
      </c>
      <c r="C20" s="224">
        <v>65</v>
      </c>
      <c r="D20" s="13" t="s">
        <v>279</v>
      </c>
      <c r="E20" s="14">
        <v>1976</v>
      </c>
      <c r="F20" s="14">
        <v>17075</v>
      </c>
      <c r="G20" s="182" t="s">
        <v>280</v>
      </c>
      <c r="H20" s="322">
        <v>65</v>
      </c>
      <c r="I20" s="429">
        <v>675695.1</v>
      </c>
      <c r="J20" s="428">
        <f t="shared" si="0"/>
        <v>1351390.2</v>
      </c>
      <c r="K20" s="427">
        <f t="shared" si="1"/>
        <v>3378475.5</v>
      </c>
      <c r="L20" s="276" t="s">
        <v>258</v>
      </c>
    </row>
    <row r="21" spans="1:14" ht="50.15" customHeight="1" thickBot="1" x14ac:dyDescent="0.4">
      <c r="B21" s="224">
        <v>18</v>
      </c>
      <c r="C21" s="224">
        <v>9</v>
      </c>
      <c r="D21" s="13" t="s">
        <v>281</v>
      </c>
      <c r="E21" s="14">
        <v>2088</v>
      </c>
      <c r="F21" s="14">
        <v>4978</v>
      </c>
      <c r="G21" s="182" t="s">
        <v>282</v>
      </c>
      <c r="H21" s="322">
        <v>9</v>
      </c>
      <c r="I21" s="429">
        <v>211878.16</v>
      </c>
      <c r="J21" s="428">
        <f t="shared" si="0"/>
        <v>423756.32</v>
      </c>
      <c r="K21" s="427">
        <f t="shared" si="1"/>
        <v>1059390.8</v>
      </c>
      <c r="L21" s="276" t="s">
        <v>258</v>
      </c>
    </row>
    <row r="22" spans="1:14" ht="50.15" customHeight="1" thickBot="1" x14ac:dyDescent="0.4">
      <c r="A22" s="4"/>
      <c r="B22" s="224">
        <v>19</v>
      </c>
      <c r="C22">
        <v>167</v>
      </c>
      <c r="D22" s="13" t="s">
        <v>283</v>
      </c>
      <c r="E22" s="14">
        <v>2095</v>
      </c>
      <c r="F22" s="14">
        <v>399</v>
      </c>
      <c r="G22" s="182" t="s">
        <v>252</v>
      </c>
      <c r="H22" s="321" t="s">
        <v>253</v>
      </c>
      <c r="I22" s="429" t="s">
        <v>253</v>
      </c>
      <c r="J22" s="428" t="str">
        <f t="shared" si="0"/>
        <v>Not Eligible</v>
      </c>
      <c r="K22" s="427" t="str">
        <f t="shared" si="1"/>
        <v>Not Eligible</v>
      </c>
      <c r="L22" s="276" t="s">
        <v>253</v>
      </c>
    </row>
    <row r="23" spans="1:14" ht="50.15" customHeight="1" thickBot="1" x14ac:dyDescent="0.4">
      <c r="B23" s="224">
        <v>20</v>
      </c>
      <c r="C23">
        <v>184</v>
      </c>
      <c r="D23" s="13" t="s">
        <v>284</v>
      </c>
      <c r="E23" s="14">
        <v>2052</v>
      </c>
      <c r="F23" s="14">
        <v>25</v>
      </c>
      <c r="G23" s="182" t="s">
        <v>252</v>
      </c>
      <c r="H23" s="321" t="s">
        <v>253</v>
      </c>
      <c r="I23" s="429" t="s">
        <v>253</v>
      </c>
      <c r="J23" s="428" t="str">
        <f t="shared" si="0"/>
        <v>Not Eligible</v>
      </c>
      <c r="K23" s="427" t="str">
        <f t="shared" si="1"/>
        <v>Not Eligible</v>
      </c>
      <c r="L23" s="276" t="s">
        <v>253</v>
      </c>
    </row>
    <row r="24" spans="1:14" ht="50.15" customHeight="1" thickBot="1" x14ac:dyDescent="0.4">
      <c r="B24" s="224">
        <v>21</v>
      </c>
      <c r="C24" s="224">
        <v>41</v>
      </c>
      <c r="D24" s="13" t="s">
        <v>285</v>
      </c>
      <c r="E24" s="14">
        <v>1974</v>
      </c>
      <c r="F24" s="14">
        <v>1335</v>
      </c>
      <c r="G24" s="182" t="s">
        <v>286</v>
      </c>
      <c r="H24" s="322">
        <v>41</v>
      </c>
      <c r="I24" s="429">
        <v>150000</v>
      </c>
      <c r="J24" s="428">
        <f t="shared" si="0"/>
        <v>300000</v>
      </c>
      <c r="K24" s="427">
        <f t="shared" si="1"/>
        <v>750000</v>
      </c>
      <c r="L24" s="276" t="s">
        <v>258</v>
      </c>
    </row>
    <row r="25" spans="1:14" ht="50.15" customHeight="1" thickBot="1" x14ac:dyDescent="0.4">
      <c r="B25" s="224">
        <v>22</v>
      </c>
      <c r="C25" s="224">
        <v>101</v>
      </c>
      <c r="D25" s="13" t="s">
        <v>287</v>
      </c>
      <c r="E25" s="14">
        <v>1896</v>
      </c>
      <c r="F25" s="14">
        <v>46</v>
      </c>
      <c r="G25" s="182" t="s">
        <v>288</v>
      </c>
      <c r="H25" s="321" t="s">
        <v>253</v>
      </c>
      <c r="I25" s="429" t="s">
        <v>253</v>
      </c>
      <c r="J25" s="428" t="str">
        <f t="shared" si="0"/>
        <v>Not Eligible</v>
      </c>
      <c r="K25" s="427" t="str">
        <f t="shared" si="1"/>
        <v>Not Eligible</v>
      </c>
      <c r="L25" s="276" t="s">
        <v>253</v>
      </c>
    </row>
    <row r="26" spans="1:14" ht="50.15" customHeight="1" thickBot="1" x14ac:dyDescent="0.4">
      <c r="A26" s="4"/>
      <c r="B26" s="224">
        <v>23</v>
      </c>
      <c r="C26">
        <v>87</v>
      </c>
      <c r="D26" s="13" t="s">
        <v>289</v>
      </c>
      <c r="E26" s="14">
        <v>2046</v>
      </c>
      <c r="F26" s="14">
        <v>159</v>
      </c>
      <c r="G26" s="182" t="s">
        <v>290</v>
      </c>
      <c r="H26" s="322">
        <v>87</v>
      </c>
      <c r="I26" s="429">
        <v>150000</v>
      </c>
      <c r="J26" s="428">
        <f t="shared" si="0"/>
        <v>300000</v>
      </c>
      <c r="K26" s="427">
        <f t="shared" si="1"/>
        <v>750000</v>
      </c>
      <c r="L26" s="276" t="s">
        <v>258</v>
      </c>
    </row>
    <row r="27" spans="1:14" ht="50.15" customHeight="1" thickBot="1" x14ac:dyDescent="0.4">
      <c r="B27" s="224">
        <v>24</v>
      </c>
      <c r="C27">
        <v>102</v>
      </c>
      <c r="D27" s="13" t="s">
        <v>291</v>
      </c>
      <c r="E27" s="14">
        <v>1995</v>
      </c>
      <c r="F27" s="14">
        <v>226</v>
      </c>
      <c r="G27" s="182" t="s">
        <v>292</v>
      </c>
      <c r="H27" s="321" t="s">
        <v>253</v>
      </c>
      <c r="I27" s="429" t="s">
        <v>253</v>
      </c>
      <c r="J27" s="428" t="str">
        <f t="shared" si="0"/>
        <v>Not Eligible</v>
      </c>
      <c r="K27" s="427" t="str">
        <f t="shared" si="1"/>
        <v>Not Eligible</v>
      </c>
      <c r="L27" s="276" t="s">
        <v>253</v>
      </c>
      <c r="N27" s="3"/>
    </row>
    <row r="28" spans="1:14" ht="50.15" customHeight="1" thickBot="1" x14ac:dyDescent="0.4">
      <c r="B28" s="224">
        <v>25</v>
      </c>
      <c r="C28">
        <v>55</v>
      </c>
      <c r="D28" s="13" t="s">
        <v>293</v>
      </c>
      <c r="E28" s="14">
        <v>1929</v>
      </c>
      <c r="F28" s="14">
        <v>4175</v>
      </c>
      <c r="G28" s="182" t="s">
        <v>294</v>
      </c>
      <c r="H28" s="322">
        <v>55</v>
      </c>
      <c r="I28" s="429">
        <v>173642.16</v>
      </c>
      <c r="J28" s="428">
        <f t="shared" si="0"/>
        <v>347284.32</v>
      </c>
      <c r="K28" s="427">
        <f t="shared" si="1"/>
        <v>868210.8</v>
      </c>
      <c r="L28" s="276" t="s">
        <v>258</v>
      </c>
    </row>
    <row r="29" spans="1:14" ht="50.15" customHeight="1" thickBot="1" x14ac:dyDescent="0.4">
      <c r="B29" s="224">
        <v>26</v>
      </c>
      <c r="C29">
        <v>114</v>
      </c>
      <c r="D29" s="13" t="s">
        <v>295</v>
      </c>
      <c r="E29" s="14">
        <v>2139</v>
      </c>
      <c r="F29" s="14">
        <v>2770</v>
      </c>
      <c r="G29" s="182" t="s">
        <v>296</v>
      </c>
      <c r="H29" s="321" t="s">
        <v>253</v>
      </c>
      <c r="I29" s="429" t="s">
        <v>253</v>
      </c>
      <c r="J29" s="428" t="str">
        <f t="shared" si="0"/>
        <v>Not Eligible</v>
      </c>
      <c r="K29" s="427" t="str">
        <f t="shared" si="1"/>
        <v>Not Eligible</v>
      </c>
      <c r="L29" s="276" t="s">
        <v>253</v>
      </c>
    </row>
    <row r="30" spans="1:14" ht="50.15" customHeight="1" thickBot="1" x14ac:dyDescent="0.4">
      <c r="A30" s="4"/>
      <c r="B30" s="224">
        <v>27</v>
      </c>
      <c r="C30">
        <v>6</v>
      </c>
      <c r="D30" s="13" t="s">
        <v>297</v>
      </c>
      <c r="E30" s="14">
        <v>2185</v>
      </c>
      <c r="F30" s="14">
        <v>5370</v>
      </c>
      <c r="G30" s="182" t="s">
        <v>298</v>
      </c>
      <c r="H30" s="322">
        <v>6</v>
      </c>
      <c r="I30" s="429">
        <v>241531.36</v>
      </c>
      <c r="J30" s="428">
        <f t="shared" si="0"/>
        <v>483062.72</v>
      </c>
      <c r="K30" s="427">
        <f t="shared" si="1"/>
        <v>1207656.7999999998</v>
      </c>
      <c r="L30" s="276" t="s">
        <v>258</v>
      </c>
    </row>
    <row r="31" spans="1:14" ht="50.15" customHeight="1" thickBot="1" x14ac:dyDescent="0.4">
      <c r="B31" s="224">
        <v>28</v>
      </c>
      <c r="C31">
        <v>140</v>
      </c>
      <c r="D31" s="13" t="s">
        <v>299</v>
      </c>
      <c r="E31" s="14">
        <v>1972</v>
      </c>
      <c r="F31" s="14">
        <v>407</v>
      </c>
      <c r="G31" s="182" t="s">
        <v>300</v>
      </c>
      <c r="H31" s="321" t="s">
        <v>253</v>
      </c>
      <c r="I31" s="429" t="s">
        <v>253</v>
      </c>
      <c r="J31" s="428" t="str">
        <f t="shared" si="0"/>
        <v>Not Eligible</v>
      </c>
      <c r="K31" s="427" t="str">
        <f t="shared" si="1"/>
        <v>Not Eligible</v>
      </c>
      <c r="L31" s="276" t="s">
        <v>253</v>
      </c>
    </row>
    <row r="32" spans="1:14" ht="50.15" customHeight="1" thickBot="1" x14ac:dyDescent="0.4">
      <c r="B32" s="224">
        <v>29</v>
      </c>
      <c r="C32">
        <v>142</v>
      </c>
      <c r="D32" s="13" t="s">
        <v>301</v>
      </c>
      <c r="E32" s="14">
        <v>2105</v>
      </c>
      <c r="F32" s="14">
        <v>546</v>
      </c>
      <c r="G32" s="182" t="s">
        <v>302</v>
      </c>
      <c r="H32" s="321" t="s">
        <v>253</v>
      </c>
      <c r="I32" s="429" t="s">
        <v>253</v>
      </c>
      <c r="J32" s="428" t="str">
        <f t="shared" si="0"/>
        <v>Not Eligible</v>
      </c>
      <c r="K32" s="427" t="str">
        <f t="shared" si="1"/>
        <v>Not Eligible</v>
      </c>
      <c r="L32" s="276" t="s">
        <v>253</v>
      </c>
    </row>
    <row r="33" spans="1:12" ht="50.15" customHeight="1" thickBot="1" x14ac:dyDescent="0.4">
      <c r="B33" s="224">
        <v>30</v>
      </c>
      <c r="C33" s="224">
        <v>29</v>
      </c>
      <c r="D33" s="13" t="s">
        <v>303</v>
      </c>
      <c r="E33" s="14">
        <v>2042</v>
      </c>
      <c r="F33" s="14">
        <v>4806</v>
      </c>
      <c r="G33" s="182" t="s">
        <v>304</v>
      </c>
      <c r="H33" s="322">
        <v>29</v>
      </c>
      <c r="I33" s="429">
        <v>190152.95999999999</v>
      </c>
      <c r="J33" s="428">
        <f t="shared" si="0"/>
        <v>380305.91999999998</v>
      </c>
      <c r="K33" s="427">
        <f t="shared" si="1"/>
        <v>950764.79999999993</v>
      </c>
      <c r="L33" s="276" t="s">
        <v>258</v>
      </c>
    </row>
    <row r="34" spans="1:12" ht="50.15" customHeight="1" thickBot="1" x14ac:dyDescent="0.4">
      <c r="A34" s="4"/>
      <c r="B34" s="224">
        <v>31</v>
      </c>
      <c r="C34">
        <v>23</v>
      </c>
      <c r="D34" s="13" t="s">
        <v>305</v>
      </c>
      <c r="E34" s="14">
        <v>2191</v>
      </c>
      <c r="F34" s="14">
        <v>3066</v>
      </c>
      <c r="G34" s="182" t="s">
        <v>306</v>
      </c>
      <c r="H34" s="322">
        <v>23</v>
      </c>
      <c r="I34" s="429">
        <v>150000</v>
      </c>
      <c r="J34" s="428">
        <f t="shared" si="0"/>
        <v>300000</v>
      </c>
      <c r="K34" s="427">
        <f t="shared" si="1"/>
        <v>750000</v>
      </c>
      <c r="L34" s="276" t="s">
        <v>258</v>
      </c>
    </row>
    <row r="35" spans="1:12" ht="50.15" customHeight="1" thickBot="1" x14ac:dyDescent="0.4">
      <c r="B35" s="224">
        <v>32</v>
      </c>
      <c r="C35">
        <v>119</v>
      </c>
      <c r="D35" s="13" t="s">
        <v>307</v>
      </c>
      <c r="E35" s="14">
        <v>1945</v>
      </c>
      <c r="F35" s="14">
        <v>661</v>
      </c>
      <c r="G35" s="182" t="s">
        <v>308</v>
      </c>
      <c r="H35" s="321" t="s">
        <v>253</v>
      </c>
      <c r="I35" s="429" t="s">
        <v>253</v>
      </c>
      <c r="J35" s="428" t="str">
        <f t="shared" si="0"/>
        <v>Not Eligible</v>
      </c>
      <c r="K35" s="427" t="str">
        <f t="shared" si="1"/>
        <v>Not Eligible</v>
      </c>
      <c r="L35" s="276" t="s">
        <v>253</v>
      </c>
    </row>
    <row r="36" spans="1:12" ht="50.15" customHeight="1" thickBot="1" x14ac:dyDescent="0.4">
      <c r="B36" s="224">
        <v>33</v>
      </c>
      <c r="C36" s="224">
        <v>137</v>
      </c>
      <c r="D36" s="13" t="s">
        <v>309</v>
      </c>
      <c r="E36" s="14">
        <v>1927</v>
      </c>
      <c r="F36" s="14">
        <v>604</v>
      </c>
      <c r="G36" s="182" t="s">
        <v>310</v>
      </c>
      <c r="H36" s="321" t="s">
        <v>253</v>
      </c>
      <c r="I36" s="429" t="s">
        <v>253</v>
      </c>
      <c r="J36" s="428" t="str">
        <f t="shared" si="0"/>
        <v>Not Eligible</v>
      </c>
      <c r="K36" s="427" t="str">
        <f t="shared" si="1"/>
        <v>Not Eligible</v>
      </c>
      <c r="L36" s="276" t="s">
        <v>253</v>
      </c>
    </row>
    <row r="37" spans="1:12" ht="50.15" customHeight="1" thickBot="1" x14ac:dyDescent="0.4">
      <c r="B37" s="224">
        <v>34</v>
      </c>
      <c r="C37">
        <v>143</v>
      </c>
      <c r="D37" s="13" t="s">
        <v>311</v>
      </c>
      <c r="E37" s="14">
        <v>2006</v>
      </c>
      <c r="F37" s="14">
        <v>136</v>
      </c>
      <c r="G37" s="182" t="s">
        <v>312</v>
      </c>
      <c r="H37" s="321" t="s">
        <v>253</v>
      </c>
      <c r="I37" s="429" t="s">
        <v>253</v>
      </c>
      <c r="J37" s="428" t="str">
        <f t="shared" si="0"/>
        <v>Not Eligible</v>
      </c>
      <c r="K37" s="427" t="str">
        <f t="shared" si="1"/>
        <v>Not Eligible</v>
      </c>
      <c r="L37" s="276" t="s">
        <v>253</v>
      </c>
    </row>
    <row r="38" spans="1:12" ht="50.15" customHeight="1" thickBot="1" x14ac:dyDescent="0.4">
      <c r="A38" s="4"/>
      <c r="B38" s="224">
        <v>35</v>
      </c>
      <c r="C38">
        <v>11</v>
      </c>
      <c r="D38" s="13" t="s">
        <v>313</v>
      </c>
      <c r="E38" s="14">
        <v>1965</v>
      </c>
      <c r="F38" s="14">
        <v>2965</v>
      </c>
      <c r="G38" s="182" t="s">
        <v>314</v>
      </c>
      <c r="H38" s="322">
        <v>11</v>
      </c>
      <c r="I38" s="429">
        <v>150000</v>
      </c>
      <c r="J38" s="428">
        <f t="shared" si="0"/>
        <v>300000</v>
      </c>
      <c r="K38" s="427">
        <f t="shared" si="1"/>
        <v>750000</v>
      </c>
      <c r="L38" s="276" t="s">
        <v>258</v>
      </c>
    </row>
    <row r="39" spans="1:12" ht="50.15" customHeight="1" thickBot="1" x14ac:dyDescent="0.4">
      <c r="B39" s="224">
        <v>36</v>
      </c>
      <c r="C39">
        <v>66</v>
      </c>
      <c r="D39" s="13" t="s">
        <v>315</v>
      </c>
      <c r="E39" s="14">
        <v>1964</v>
      </c>
      <c r="F39" s="14">
        <v>1221</v>
      </c>
      <c r="G39" s="182" t="s">
        <v>316</v>
      </c>
      <c r="H39" s="322">
        <v>66</v>
      </c>
      <c r="I39" s="429">
        <v>150000</v>
      </c>
      <c r="J39" s="428">
        <f t="shared" si="0"/>
        <v>300000</v>
      </c>
      <c r="K39" s="427">
        <f t="shared" si="1"/>
        <v>750000</v>
      </c>
      <c r="L39" s="276" t="s">
        <v>258</v>
      </c>
    </row>
    <row r="40" spans="1:12" ht="50.15" customHeight="1" thickBot="1" x14ac:dyDescent="0.4">
      <c r="B40" s="224">
        <v>37</v>
      </c>
      <c r="C40" s="224">
        <v>169</v>
      </c>
      <c r="D40" s="13" t="s">
        <v>317</v>
      </c>
      <c r="E40" s="14">
        <v>2186</v>
      </c>
      <c r="F40" s="14">
        <v>1062</v>
      </c>
      <c r="G40" s="182" t="s">
        <v>252</v>
      </c>
      <c r="H40" s="321" t="s">
        <v>253</v>
      </c>
      <c r="I40" s="429" t="s">
        <v>253</v>
      </c>
      <c r="J40" s="428" t="str">
        <f t="shared" si="0"/>
        <v>Not Eligible</v>
      </c>
      <c r="K40" s="427" t="str">
        <f t="shared" si="1"/>
        <v>Not Eligible</v>
      </c>
      <c r="L40" s="276" t="s">
        <v>253</v>
      </c>
    </row>
    <row r="41" spans="1:12" ht="50.15" customHeight="1" thickBot="1" x14ac:dyDescent="0.4">
      <c r="B41" s="224">
        <v>38</v>
      </c>
      <c r="C41" s="224">
        <v>81</v>
      </c>
      <c r="D41" s="13" t="s">
        <v>318</v>
      </c>
      <c r="E41" s="14">
        <v>1901</v>
      </c>
      <c r="F41" s="14">
        <v>6118</v>
      </c>
      <c r="G41" s="182" t="s">
        <v>319</v>
      </c>
      <c r="H41" s="322">
        <v>81</v>
      </c>
      <c r="I41" s="429">
        <v>244577.54</v>
      </c>
      <c r="J41" s="428">
        <f t="shared" si="0"/>
        <v>489155.08</v>
      </c>
      <c r="K41" s="427">
        <f t="shared" si="1"/>
        <v>1222887.7</v>
      </c>
      <c r="L41" s="276" t="s">
        <v>258</v>
      </c>
    </row>
    <row r="42" spans="1:12" ht="50.15" customHeight="1" thickBot="1" x14ac:dyDescent="0.4">
      <c r="A42" s="4"/>
      <c r="B42" s="224">
        <v>39</v>
      </c>
      <c r="C42">
        <v>190</v>
      </c>
      <c r="D42" s="13" t="s">
        <v>320</v>
      </c>
      <c r="E42" s="14">
        <v>2216</v>
      </c>
      <c r="F42" s="14">
        <v>302</v>
      </c>
      <c r="G42" s="182" t="s">
        <v>252</v>
      </c>
      <c r="H42" s="321" t="s">
        <v>253</v>
      </c>
      <c r="I42" s="429" t="s">
        <v>253</v>
      </c>
      <c r="J42" s="428" t="str">
        <f t="shared" si="0"/>
        <v>Not Eligible</v>
      </c>
      <c r="K42" s="427" t="str">
        <f t="shared" si="1"/>
        <v>Not Eligible</v>
      </c>
      <c r="L42" s="276" t="s">
        <v>253</v>
      </c>
    </row>
    <row r="43" spans="1:12" ht="50.15" customHeight="1" thickBot="1" x14ac:dyDescent="0.4">
      <c r="B43" s="224">
        <v>40</v>
      </c>
      <c r="C43">
        <v>107</v>
      </c>
      <c r="D43" s="13" t="s">
        <v>321</v>
      </c>
      <c r="E43" s="14">
        <v>2086</v>
      </c>
      <c r="F43" s="14">
        <v>1099</v>
      </c>
      <c r="G43" s="182" t="s">
        <v>322</v>
      </c>
      <c r="H43" s="321" t="s">
        <v>253</v>
      </c>
      <c r="I43" s="429" t="s">
        <v>253</v>
      </c>
      <c r="J43" s="428" t="str">
        <f t="shared" si="0"/>
        <v>Not Eligible</v>
      </c>
      <c r="K43" s="427" t="str">
        <f t="shared" si="1"/>
        <v>Not Eligible</v>
      </c>
      <c r="L43" s="276" t="s">
        <v>253</v>
      </c>
    </row>
    <row r="44" spans="1:12" ht="50.15" customHeight="1" thickBot="1" x14ac:dyDescent="0.4">
      <c r="B44" s="224">
        <v>41</v>
      </c>
      <c r="C44">
        <v>83</v>
      </c>
      <c r="D44" s="13" t="s">
        <v>323</v>
      </c>
      <c r="E44" s="14">
        <v>1970</v>
      </c>
      <c r="F44" s="14">
        <v>3147</v>
      </c>
      <c r="G44" s="182" t="s">
        <v>324</v>
      </c>
      <c r="H44" s="322">
        <v>83</v>
      </c>
      <c r="I44" s="429">
        <v>150000</v>
      </c>
      <c r="J44" s="428">
        <f t="shared" si="0"/>
        <v>300000</v>
      </c>
      <c r="K44" s="427">
        <f t="shared" si="1"/>
        <v>750000</v>
      </c>
      <c r="L44" s="276" t="s">
        <v>258</v>
      </c>
    </row>
    <row r="45" spans="1:12" ht="50.15" customHeight="1" thickBot="1" x14ac:dyDescent="0.4">
      <c r="B45" s="224">
        <v>42</v>
      </c>
      <c r="C45">
        <v>175</v>
      </c>
      <c r="D45" s="13" t="s">
        <v>325</v>
      </c>
      <c r="E45" s="14">
        <v>2089</v>
      </c>
      <c r="F45" s="14">
        <v>296</v>
      </c>
      <c r="G45" s="182" t="s">
        <v>252</v>
      </c>
      <c r="H45" s="321" t="s">
        <v>253</v>
      </c>
      <c r="I45" s="429" t="s">
        <v>253</v>
      </c>
      <c r="J45" s="428" t="str">
        <f t="shared" si="0"/>
        <v>Not Eligible</v>
      </c>
      <c r="K45" s="427" t="str">
        <f t="shared" si="1"/>
        <v>Not Eligible</v>
      </c>
      <c r="L45" s="276" t="s">
        <v>253</v>
      </c>
    </row>
    <row r="46" spans="1:12" ht="50.15" customHeight="1" thickBot="1" x14ac:dyDescent="0.4">
      <c r="A46" s="4"/>
      <c r="B46" s="224">
        <v>43</v>
      </c>
      <c r="C46">
        <v>135</v>
      </c>
      <c r="D46" s="13" t="s">
        <v>326</v>
      </c>
      <c r="E46" s="14">
        <v>2050</v>
      </c>
      <c r="F46" s="14">
        <v>679</v>
      </c>
      <c r="G46" s="182" t="s">
        <v>327</v>
      </c>
      <c r="H46" s="321" t="s">
        <v>253</v>
      </c>
      <c r="I46" s="429" t="s">
        <v>253</v>
      </c>
      <c r="J46" s="428" t="str">
        <f t="shared" si="0"/>
        <v>Not Eligible</v>
      </c>
      <c r="K46" s="427" t="str">
        <f t="shared" si="1"/>
        <v>Not Eligible</v>
      </c>
      <c r="L46" s="276" t="s">
        <v>253</v>
      </c>
    </row>
    <row r="47" spans="1:12" ht="50.15" customHeight="1" thickBot="1" x14ac:dyDescent="0.4">
      <c r="B47" s="224">
        <v>44</v>
      </c>
      <c r="C47" s="224">
        <v>73</v>
      </c>
      <c r="D47" s="13" t="s">
        <v>328</v>
      </c>
      <c r="E47" s="14">
        <v>2190</v>
      </c>
      <c r="F47" s="14">
        <v>2935</v>
      </c>
      <c r="G47" s="182" t="s">
        <v>329</v>
      </c>
      <c r="H47" s="322">
        <v>73</v>
      </c>
      <c r="I47" s="429">
        <v>150000</v>
      </c>
      <c r="J47" s="428">
        <f t="shared" si="0"/>
        <v>300000</v>
      </c>
      <c r="K47" s="427">
        <f t="shared" si="1"/>
        <v>750000</v>
      </c>
      <c r="L47" s="276" t="s">
        <v>258</v>
      </c>
    </row>
    <row r="48" spans="1:12" ht="50.15" customHeight="1" thickBot="1" x14ac:dyDescent="0.4">
      <c r="B48" s="224">
        <v>45</v>
      </c>
      <c r="C48">
        <v>7</v>
      </c>
      <c r="D48" s="13" t="s">
        <v>330</v>
      </c>
      <c r="E48" s="14">
        <v>2187</v>
      </c>
      <c r="F48" s="14">
        <v>8660</v>
      </c>
      <c r="G48" s="182" t="s">
        <v>331</v>
      </c>
      <c r="H48" s="322">
        <v>7</v>
      </c>
      <c r="I48" s="429">
        <v>399007.49</v>
      </c>
      <c r="J48" s="428">
        <f t="shared" si="0"/>
        <v>798014.98</v>
      </c>
      <c r="K48" s="427">
        <f t="shared" si="1"/>
        <v>1995037.45</v>
      </c>
      <c r="L48" s="276" t="s">
        <v>258</v>
      </c>
    </row>
    <row r="49" spans="1:12" ht="50.15" customHeight="1" thickBot="1" x14ac:dyDescent="0.4">
      <c r="B49" s="224">
        <v>46</v>
      </c>
      <c r="C49">
        <v>52</v>
      </c>
      <c r="D49" s="13" t="s">
        <v>332</v>
      </c>
      <c r="E49" s="14">
        <v>2253</v>
      </c>
      <c r="F49" s="14">
        <v>874</v>
      </c>
      <c r="G49" s="182" t="s">
        <v>333</v>
      </c>
      <c r="H49" s="322">
        <v>52</v>
      </c>
      <c r="I49" s="429">
        <v>150000</v>
      </c>
      <c r="J49" s="428">
        <f t="shared" si="0"/>
        <v>300000</v>
      </c>
      <c r="K49" s="427">
        <f t="shared" si="1"/>
        <v>750000</v>
      </c>
      <c r="L49" s="276" t="s">
        <v>258</v>
      </c>
    </row>
    <row r="50" spans="1:12" ht="50.15" customHeight="1" thickBot="1" x14ac:dyDescent="0.4">
      <c r="A50" s="4"/>
      <c r="B50" s="224">
        <v>47</v>
      </c>
      <c r="C50">
        <v>158</v>
      </c>
      <c r="D50" s="13" t="s">
        <v>334</v>
      </c>
      <c r="E50" s="14">
        <v>2011</v>
      </c>
      <c r="F50" s="14">
        <v>46</v>
      </c>
      <c r="G50" s="182" t="s">
        <v>335</v>
      </c>
      <c r="H50" s="321" t="s">
        <v>253</v>
      </c>
      <c r="I50" s="429" t="s">
        <v>253</v>
      </c>
      <c r="J50" s="428" t="str">
        <f t="shared" si="0"/>
        <v>Not Eligible</v>
      </c>
      <c r="K50" s="427" t="str">
        <f t="shared" si="1"/>
        <v>Not Eligible</v>
      </c>
      <c r="L50" s="276" t="s">
        <v>253</v>
      </c>
    </row>
    <row r="51" spans="1:12" ht="50.15" customHeight="1" thickBot="1" x14ac:dyDescent="0.4">
      <c r="B51" s="224">
        <v>48</v>
      </c>
      <c r="C51">
        <v>194</v>
      </c>
      <c r="D51" s="13" t="s">
        <v>336</v>
      </c>
      <c r="E51" s="14">
        <v>2017</v>
      </c>
      <c r="F51" s="14">
        <v>13</v>
      </c>
      <c r="G51" s="182" t="s">
        <v>252</v>
      </c>
      <c r="H51" s="321" t="s">
        <v>253</v>
      </c>
      <c r="I51" s="429" t="s">
        <v>253</v>
      </c>
      <c r="J51" s="428" t="str">
        <f t="shared" si="0"/>
        <v>Not Eligible</v>
      </c>
      <c r="K51" s="427" t="str">
        <f t="shared" si="1"/>
        <v>Not Eligible</v>
      </c>
      <c r="L51" s="276" t="s">
        <v>253</v>
      </c>
    </row>
    <row r="52" spans="1:12" ht="50.15" customHeight="1" thickBot="1" x14ac:dyDescent="0.4">
      <c r="B52" s="224">
        <v>49</v>
      </c>
      <c r="C52">
        <v>170</v>
      </c>
      <c r="D52" s="13" t="s">
        <v>337</v>
      </c>
      <c r="E52" s="14">
        <v>2021</v>
      </c>
      <c r="F52" s="14">
        <v>3</v>
      </c>
      <c r="G52" s="182" t="s">
        <v>252</v>
      </c>
      <c r="H52" s="321" t="s">
        <v>253</v>
      </c>
      <c r="I52" s="429" t="s">
        <v>253</v>
      </c>
      <c r="J52" s="428" t="str">
        <f t="shared" si="0"/>
        <v>Not Eligible</v>
      </c>
      <c r="K52" s="427" t="str">
        <f t="shared" si="1"/>
        <v>Not Eligible</v>
      </c>
      <c r="L52" s="276" t="s">
        <v>253</v>
      </c>
    </row>
    <row r="53" spans="1:12" ht="50.15" customHeight="1" thickBot="1" x14ac:dyDescent="0.4">
      <c r="B53" s="224">
        <v>50</v>
      </c>
      <c r="C53">
        <v>118</v>
      </c>
      <c r="D53" s="13" t="s">
        <v>338</v>
      </c>
      <c r="E53" s="14">
        <v>1993</v>
      </c>
      <c r="F53" s="14">
        <v>229</v>
      </c>
      <c r="G53" s="182" t="s">
        <v>339</v>
      </c>
      <c r="H53" s="321" t="s">
        <v>253</v>
      </c>
      <c r="I53" s="429" t="s">
        <v>253</v>
      </c>
      <c r="J53" s="428" t="str">
        <f t="shared" si="0"/>
        <v>Not Eligible</v>
      </c>
      <c r="K53" s="427" t="str">
        <f t="shared" si="1"/>
        <v>Not Eligible</v>
      </c>
      <c r="L53" s="276" t="s">
        <v>253</v>
      </c>
    </row>
    <row r="54" spans="1:12" ht="50.15" customHeight="1" thickBot="1" x14ac:dyDescent="0.4">
      <c r="A54" s="4"/>
      <c r="B54" s="224">
        <v>51</v>
      </c>
      <c r="C54" s="224">
        <v>37</v>
      </c>
      <c r="D54" s="13" t="s">
        <v>340</v>
      </c>
      <c r="E54" s="14">
        <v>1991</v>
      </c>
      <c r="F54" s="14">
        <v>5651</v>
      </c>
      <c r="G54" s="182" t="s">
        <v>341</v>
      </c>
      <c r="H54" s="322">
        <v>37</v>
      </c>
      <c r="I54" s="429">
        <v>221899.22</v>
      </c>
      <c r="J54" s="428">
        <f t="shared" si="0"/>
        <v>443798.44</v>
      </c>
      <c r="K54" s="427">
        <f t="shared" si="1"/>
        <v>1109496.1000000001</v>
      </c>
      <c r="L54" s="276" t="s">
        <v>258</v>
      </c>
    </row>
    <row r="55" spans="1:12" ht="50.15" customHeight="1" thickBot="1" x14ac:dyDescent="0.4">
      <c r="B55" s="224">
        <v>52</v>
      </c>
      <c r="C55">
        <v>138</v>
      </c>
      <c r="D55" s="13" t="s">
        <v>342</v>
      </c>
      <c r="E55" s="14">
        <v>2019</v>
      </c>
      <c r="F55" s="14">
        <v>8</v>
      </c>
      <c r="G55" s="182" t="s">
        <v>252</v>
      </c>
      <c r="H55" s="321" t="s">
        <v>253</v>
      </c>
      <c r="I55" s="429" t="s">
        <v>253</v>
      </c>
      <c r="J55" s="428" t="str">
        <f t="shared" si="0"/>
        <v>Not Eligible</v>
      </c>
      <c r="K55" s="427" t="str">
        <f t="shared" si="1"/>
        <v>Not Eligible</v>
      </c>
      <c r="L55" s="276" t="s">
        <v>253</v>
      </c>
    </row>
    <row r="56" spans="1:12" ht="50.15" customHeight="1" thickBot="1" x14ac:dyDescent="0.4">
      <c r="B56" s="224">
        <v>53</v>
      </c>
      <c r="C56">
        <v>150</v>
      </c>
      <c r="D56" s="13" t="s">
        <v>343</v>
      </c>
      <c r="E56" s="14">
        <v>2229</v>
      </c>
      <c r="F56" s="14">
        <v>343</v>
      </c>
      <c r="G56" s="182" t="s">
        <v>344</v>
      </c>
      <c r="H56" s="321" t="s">
        <v>253</v>
      </c>
      <c r="I56" s="429" t="s">
        <v>253</v>
      </c>
      <c r="J56" s="428" t="str">
        <f t="shared" si="0"/>
        <v>Not Eligible</v>
      </c>
      <c r="K56" s="427" t="str">
        <f t="shared" si="1"/>
        <v>Not Eligible</v>
      </c>
      <c r="L56" s="276" t="s">
        <v>253</v>
      </c>
    </row>
    <row r="57" spans="1:12" ht="50.15" customHeight="1" thickBot="1" x14ac:dyDescent="0.4">
      <c r="B57" s="224">
        <v>54</v>
      </c>
      <c r="C57">
        <v>12</v>
      </c>
      <c r="D57" s="13" t="s">
        <v>345</v>
      </c>
      <c r="E57" s="14">
        <v>2043</v>
      </c>
      <c r="F57" s="14">
        <v>4103</v>
      </c>
      <c r="G57" s="182" t="s">
        <v>346</v>
      </c>
      <c r="H57" s="322">
        <v>12</v>
      </c>
      <c r="I57" s="429">
        <v>168216.63</v>
      </c>
      <c r="J57" s="428">
        <f t="shared" si="0"/>
        <v>336433.26</v>
      </c>
      <c r="K57" s="427">
        <f t="shared" si="1"/>
        <v>841083.15</v>
      </c>
      <c r="L57" s="276" t="s">
        <v>258</v>
      </c>
    </row>
    <row r="58" spans="1:12" ht="50.15" customHeight="1" thickBot="1" x14ac:dyDescent="0.4">
      <c r="A58" s="4"/>
      <c r="B58" s="224">
        <v>55</v>
      </c>
      <c r="C58">
        <v>178</v>
      </c>
      <c r="D58" s="13" t="s">
        <v>347</v>
      </c>
      <c r="E58" s="14">
        <v>2203</v>
      </c>
      <c r="F58" s="14">
        <v>316</v>
      </c>
      <c r="G58" s="182" t="s">
        <v>348</v>
      </c>
      <c r="H58" s="321" t="s">
        <v>253</v>
      </c>
      <c r="I58" s="429" t="s">
        <v>253</v>
      </c>
      <c r="J58" s="428" t="str">
        <f t="shared" si="0"/>
        <v>Not Eligible</v>
      </c>
      <c r="K58" s="427" t="str">
        <f t="shared" si="1"/>
        <v>Not Eligible</v>
      </c>
      <c r="L58" s="276" t="s">
        <v>253</v>
      </c>
    </row>
    <row r="59" spans="1:12" ht="50.15" customHeight="1" thickBot="1" x14ac:dyDescent="0.4">
      <c r="B59" s="224">
        <v>56</v>
      </c>
      <c r="C59" s="224">
        <v>77</v>
      </c>
      <c r="D59" s="13" t="s">
        <v>349</v>
      </c>
      <c r="E59" s="14">
        <v>2217</v>
      </c>
      <c r="F59" s="14">
        <v>396</v>
      </c>
      <c r="G59" s="182" t="s">
        <v>350</v>
      </c>
      <c r="H59" s="322">
        <v>77</v>
      </c>
      <c r="I59" s="429">
        <v>150000</v>
      </c>
      <c r="J59" s="428">
        <f t="shared" si="0"/>
        <v>300000</v>
      </c>
      <c r="K59" s="427">
        <f t="shared" si="1"/>
        <v>750000</v>
      </c>
      <c r="L59" s="276" t="s">
        <v>258</v>
      </c>
    </row>
    <row r="60" spans="1:12" ht="50.15" customHeight="1" thickBot="1" x14ac:dyDescent="0.4">
      <c r="B60" s="224">
        <v>57</v>
      </c>
      <c r="C60" s="224">
        <v>165</v>
      </c>
      <c r="D60" s="13" t="s">
        <v>351</v>
      </c>
      <c r="E60" s="14">
        <v>1998</v>
      </c>
      <c r="F60" s="14">
        <v>214</v>
      </c>
      <c r="G60" s="182" t="s">
        <v>352</v>
      </c>
      <c r="H60" s="321" t="s">
        <v>253</v>
      </c>
      <c r="I60" s="429" t="s">
        <v>253</v>
      </c>
      <c r="J60" s="428" t="str">
        <f t="shared" si="0"/>
        <v>Not Eligible</v>
      </c>
      <c r="K60" s="427" t="str">
        <f t="shared" si="1"/>
        <v>Not Eligible</v>
      </c>
      <c r="L60" s="276" t="s">
        <v>253</v>
      </c>
    </row>
    <row r="61" spans="1:12" ht="50.15" customHeight="1" thickBot="1" x14ac:dyDescent="0.4">
      <c r="B61" s="224">
        <v>58</v>
      </c>
      <c r="C61">
        <v>186</v>
      </c>
      <c r="D61" s="13" t="s">
        <v>353</v>
      </c>
      <c r="E61" s="14">
        <v>2221</v>
      </c>
      <c r="F61" s="14">
        <v>428</v>
      </c>
      <c r="G61" s="182" t="s">
        <v>252</v>
      </c>
      <c r="H61" s="321" t="s">
        <v>253</v>
      </c>
      <c r="I61" s="429" t="s">
        <v>253</v>
      </c>
      <c r="J61" s="428" t="str">
        <f t="shared" si="0"/>
        <v>Not Eligible</v>
      </c>
      <c r="K61" s="427" t="str">
        <f t="shared" si="1"/>
        <v>Not Eligible</v>
      </c>
      <c r="L61" s="276" t="s">
        <v>253</v>
      </c>
    </row>
    <row r="62" spans="1:12" ht="50.15" customHeight="1" thickBot="1" x14ac:dyDescent="0.4">
      <c r="A62" s="4"/>
      <c r="B62" s="224">
        <v>59</v>
      </c>
      <c r="C62">
        <v>84</v>
      </c>
      <c r="D62" s="13" t="s">
        <v>354</v>
      </c>
      <c r="E62" s="14">
        <v>1930</v>
      </c>
      <c r="F62" s="14">
        <v>3229</v>
      </c>
      <c r="G62" s="182" t="s">
        <v>355</v>
      </c>
      <c r="H62" s="322">
        <v>84</v>
      </c>
      <c r="I62" s="429">
        <v>150000</v>
      </c>
      <c r="J62" s="428">
        <f t="shared" si="0"/>
        <v>300000</v>
      </c>
      <c r="K62" s="427">
        <f t="shared" si="1"/>
        <v>750000</v>
      </c>
      <c r="L62" s="276" t="s">
        <v>258</v>
      </c>
    </row>
    <row r="63" spans="1:12" ht="50.15" customHeight="1" thickBot="1" x14ac:dyDescent="0.4">
      <c r="B63" s="224">
        <v>60</v>
      </c>
      <c r="C63">
        <v>40</v>
      </c>
      <c r="D63" s="13" t="s">
        <v>356</v>
      </c>
      <c r="E63" s="14">
        <v>2082</v>
      </c>
      <c r="F63" s="14">
        <v>16101</v>
      </c>
      <c r="G63" s="182" t="s">
        <v>357</v>
      </c>
      <c r="H63" s="322">
        <v>40</v>
      </c>
      <c r="I63" s="429">
        <v>641913.17000000004</v>
      </c>
      <c r="J63" s="428">
        <f t="shared" si="0"/>
        <v>1283826.3400000001</v>
      </c>
      <c r="K63" s="427">
        <f t="shared" si="1"/>
        <v>3209565.85</v>
      </c>
      <c r="L63" s="276" t="s">
        <v>258</v>
      </c>
    </row>
    <row r="64" spans="1:12" ht="50.15" customHeight="1" thickBot="1" x14ac:dyDescent="0.4">
      <c r="B64" s="224">
        <v>61</v>
      </c>
      <c r="C64">
        <v>74</v>
      </c>
      <c r="D64" s="13" t="s">
        <v>358</v>
      </c>
      <c r="E64" s="14">
        <v>2193</v>
      </c>
      <c r="F64" s="14">
        <v>178</v>
      </c>
      <c r="G64" s="182" t="s">
        <v>359</v>
      </c>
      <c r="H64" s="322">
        <v>74</v>
      </c>
      <c r="I64" s="429">
        <v>150000</v>
      </c>
      <c r="J64" s="428">
        <f t="shared" si="0"/>
        <v>300000</v>
      </c>
      <c r="K64" s="427">
        <f t="shared" si="1"/>
        <v>750000</v>
      </c>
      <c r="L64" s="276" t="s">
        <v>258</v>
      </c>
    </row>
    <row r="65" spans="1:12" ht="50.15" customHeight="1" thickBot="1" x14ac:dyDescent="0.4">
      <c r="B65" s="224">
        <v>62</v>
      </c>
      <c r="C65">
        <v>134</v>
      </c>
      <c r="D65" s="13" t="s">
        <v>360</v>
      </c>
      <c r="E65" s="14">
        <v>2084</v>
      </c>
      <c r="F65" s="14">
        <v>1384</v>
      </c>
      <c r="G65" s="182" t="s">
        <v>361</v>
      </c>
      <c r="H65" s="321" t="s">
        <v>253</v>
      </c>
      <c r="I65" s="429" t="s">
        <v>253</v>
      </c>
      <c r="J65" s="428" t="str">
        <f t="shared" si="0"/>
        <v>Not Eligible</v>
      </c>
      <c r="K65" s="427" t="str">
        <f t="shared" si="1"/>
        <v>Not Eligible</v>
      </c>
      <c r="L65" s="276" t="s">
        <v>253</v>
      </c>
    </row>
    <row r="66" spans="1:12" ht="50.15" customHeight="1" thickBot="1" x14ac:dyDescent="0.4">
      <c r="A66" s="4"/>
      <c r="B66" s="224">
        <v>63</v>
      </c>
      <c r="C66">
        <v>16</v>
      </c>
      <c r="D66" s="13" t="s">
        <v>362</v>
      </c>
      <c r="E66" s="14">
        <v>2241</v>
      </c>
      <c r="F66" s="14">
        <v>5770</v>
      </c>
      <c r="G66" s="182" t="s">
        <v>363</v>
      </c>
      <c r="H66" s="322">
        <v>16</v>
      </c>
      <c r="I66" s="429">
        <v>252034.74</v>
      </c>
      <c r="J66" s="428">
        <f t="shared" si="0"/>
        <v>504069.48</v>
      </c>
      <c r="K66" s="427">
        <f t="shared" si="1"/>
        <v>1260173.7</v>
      </c>
      <c r="L66" s="276" t="s">
        <v>258</v>
      </c>
    </row>
    <row r="67" spans="1:12" ht="50.15" customHeight="1" thickBot="1" x14ac:dyDescent="0.4">
      <c r="B67" s="224">
        <v>64</v>
      </c>
      <c r="C67">
        <v>156</v>
      </c>
      <c r="D67" s="13" t="s">
        <v>364</v>
      </c>
      <c r="E67" s="14">
        <v>2248</v>
      </c>
      <c r="F67" s="14">
        <v>1929</v>
      </c>
      <c r="G67" s="182" t="s">
        <v>252</v>
      </c>
      <c r="H67" s="321" t="s">
        <v>253</v>
      </c>
      <c r="I67" s="429" t="s">
        <v>253</v>
      </c>
      <c r="J67" s="428" t="str">
        <f t="shared" si="0"/>
        <v>Not Eligible</v>
      </c>
      <c r="K67" s="427" t="str">
        <f t="shared" si="1"/>
        <v>Not Eligible</v>
      </c>
      <c r="L67" s="276" t="s">
        <v>253</v>
      </c>
    </row>
    <row r="68" spans="1:12" ht="50.15" customHeight="1" thickBot="1" x14ac:dyDescent="0.4">
      <c r="B68" s="224">
        <v>65</v>
      </c>
      <c r="C68" s="224">
        <v>145</v>
      </c>
      <c r="D68" s="13" t="s">
        <v>365</v>
      </c>
      <c r="E68" s="14">
        <v>2020</v>
      </c>
      <c r="F68" s="14">
        <v>4</v>
      </c>
      <c r="G68" s="182" t="s">
        <v>366</v>
      </c>
      <c r="H68" s="321" t="s">
        <v>253</v>
      </c>
      <c r="I68" s="429" t="s">
        <v>253</v>
      </c>
      <c r="J68" s="428" t="str">
        <f t="shared" si="0"/>
        <v>Not Eligible</v>
      </c>
      <c r="K68" s="427" t="str">
        <f t="shared" si="1"/>
        <v>Not Eligible</v>
      </c>
      <c r="L68" s="276" t="s">
        <v>253</v>
      </c>
    </row>
    <row r="69" spans="1:12" ht="50.15" customHeight="1" thickBot="1" x14ac:dyDescent="0.4">
      <c r="B69" s="224">
        <v>66</v>
      </c>
      <c r="C69">
        <v>159</v>
      </c>
      <c r="D69" s="13" t="s">
        <v>367</v>
      </c>
      <c r="E69" s="14">
        <v>2245</v>
      </c>
      <c r="F69" s="14">
        <v>482</v>
      </c>
      <c r="G69" s="182" t="s">
        <v>368</v>
      </c>
      <c r="H69" s="321" t="s">
        <v>253</v>
      </c>
      <c r="I69" s="429" t="s">
        <v>253</v>
      </c>
      <c r="J69" s="428" t="str">
        <f t="shared" si="0"/>
        <v>Not Eligible</v>
      </c>
      <c r="K69" s="427" t="str">
        <f t="shared" si="1"/>
        <v>Not Eligible</v>
      </c>
      <c r="L69" s="276" t="s">
        <v>253</v>
      </c>
    </row>
    <row r="70" spans="1:12" ht="50.15" customHeight="1" thickBot="1" x14ac:dyDescent="0.4">
      <c r="A70" s="4"/>
      <c r="B70" s="224">
        <v>67</v>
      </c>
      <c r="C70">
        <v>86</v>
      </c>
      <c r="D70" s="13" t="s">
        <v>369</v>
      </c>
      <c r="E70" s="14">
        <v>2137</v>
      </c>
      <c r="F70" s="14">
        <v>1269</v>
      </c>
      <c r="G70" s="182" t="s">
        <v>370</v>
      </c>
      <c r="H70" s="322">
        <v>86</v>
      </c>
      <c r="I70" s="429">
        <v>150000</v>
      </c>
      <c r="J70" s="428">
        <f t="shared" ref="J70:J133" si="2">IF(ISNUMBER(I70), I70*2, "Not Eligible")</f>
        <v>300000</v>
      </c>
      <c r="K70" s="427">
        <f t="shared" ref="K70:K133" si="3">IF(ISNUMBER(I70), I70*5, "Not Eligible")</f>
        <v>750000</v>
      </c>
      <c r="L70" s="276" t="s">
        <v>258</v>
      </c>
    </row>
    <row r="71" spans="1:12" ht="50.15" customHeight="1" thickBot="1" x14ac:dyDescent="0.4">
      <c r="B71" s="224">
        <v>68</v>
      </c>
      <c r="C71">
        <v>98</v>
      </c>
      <c r="D71" s="13" t="s">
        <v>371</v>
      </c>
      <c r="E71" s="14">
        <v>1931</v>
      </c>
      <c r="F71" s="14">
        <v>1594</v>
      </c>
      <c r="G71" s="182" t="s">
        <v>372</v>
      </c>
      <c r="H71" s="322">
        <v>98</v>
      </c>
      <c r="I71" s="429">
        <v>150000</v>
      </c>
      <c r="J71" s="428">
        <f t="shared" si="2"/>
        <v>300000</v>
      </c>
      <c r="K71" s="427">
        <f t="shared" si="3"/>
        <v>750000</v>
      </c>
      <c r="L71" s="276" t="s">
        <v>258</v>
      </c>
    </row>
    <row r="72" spans="1:12" ht="50.15" customHeight="1" thickBot="1" x14ac:dyDescent="0.4">
      <c r="B72" s="224">
        <v>69</v>
      </c>
      <c r="C72">
        <v>103</v>
      </c>
      <c r="D72" s="13" t="s">
        <v>373</v>
      </c>
      <c r="E72" s="14">
        <v>2000</v>
      </c>
      <c r="F72" s="14">
        <v>289</v>
      </c>
      <c r="G72" s="182" t="s">
        <v>374</v>
      </c>
      <c r="H72" s="321" t="s">
        <v>253</v>
      </c>
      <c r="I72" s="429" t="s">
        <v>253</v>
      </c>
      <c r="J72" s="428" t="str">
        <f t="shared" si="2"/>
        <v>Not Eligible</v>
      </c>
      <c r="K72" s="427" t="str">
        <f t="shared" si="3"/>
        <v>Not Eligible</v>
      </c>
      <c r="L72" s="276" t="s">
        <v>253</v>
      </c>
    </row>
    <row r="73" spans="1:12" ht="50.15" customHeight="1" thickBot="1" x14ac:dyDescent="0.4">
      <c r="B73" s="224">
        <v>70</v>
      </c>
      <c r="C73" s="224">
        <v>129</v>
      </c>
      <c r="D73" s="13" t="s">
        <v>375</v>
      </c>
      <c r="E73" s="14">
        <v>1992</v>
      </c>
      <c r="F73" s="14">
        <v>724</v>
      </c>
      <c r="G73" s="182" t="s">
        <v>376</v>
      </c>
      <c r="H73" s="321" t="s">
        <v>253</v>
      </c>
      <c r="I73" s="429" t="s">
        <v>253</v>
      </c>
      <c r="J73" s="428" t="str">
        <f t="shared" si="2"/>
        <v>Not Eligible</v>
      </c>
      <c r="K73" s="427" t="str">
        <f t="shared" si="3"/>
        <v>Not Eligible</v>
      </c>
      <c r="L73" s="276" t="s">
        <v>253</v>
      </c>
    </row>
    <row r="74" spans="1:12" ht="50.15" customHeight="1" thickBot="1" x14ac:dyDescent="0.4">
      <c r="A74" s="4"/>
      <c r="B74" s="224">
        <v>71</v>
      </c>
      <c r="C74">
        <v>31</v>
      </c>
      <c r="D74" s="13" t="s">
        <v>377</v>
      </c>
      <c r="E74" s="14">
        <v>2054</v>
      </c>
      <c r="F74" s="14">
        <v>5533</v>
      </c>
      <c r="G74" s="182" t="s">
        <v>378</v>
      </c>
      <c r="H74" s="322">
        <v>31</v>
      </c>
      <c r="I74" s="429">
        <v>231677.88</v>
      </c>
      <c r="J74" s="428">
        <f t="shared" si="2"/>
        <v>463355.76</v>
      </c>
      <c r="K74" s="427">
        <f t="shared" si="3"/>
        <v>1158389.3999999999</v>
      </c>
      <c r="L74" s="276" t="s">
        <v>258</v>
      </c>
    </row>
    <row r="75" spans="1:12" ht="50.15" customHeight="1" thickBot="1" x14ac:dyDescent="0.4">
      <c r="B75" s="224">
        <v>72</v>
      </c>
      <c r="C75">
        <v>36</v>
      </c>
      <c r="D75" s="13" t="s">
        <v>379</v>
      </c>
      <c r="E75" s="14">
        <v>2100</v>
      </c>
      <c r="F75" s="14">
        <v>8835</v>
      </c>
      <c r="G75" s="182" t="s">
        <v>380</v>
      </c>
      <c r="H75" s="322">
        <v>36</v>
      </c>
      <c r="I75" s="429">
        <v>361714.65</v>
      </c>
      <c r="J75" s="428">
        <f t="shared" si="2"/>
        <v>723429.3</v>
      </c>
      <c r="K75" s="427">
        <f t="shared" si="3"/>
        <v>1808573.25</v>
      </c>
      <c r="L75" s="276" t="s">
        <v>258</v>
      </c>
    </row>
    <row r="76" spans="1:12" ht="50.15" customHeight="1" thickBot="1" x14ac:dyDescent="0.4">
      <c r="B76" s="224">
        <v>73</v>
      </c>
      <c r="C76" s="224">
        <v>13</v>
      </c>
      <c r="D76" s="13" t="s">
        <v>381</v>
      </c>
      <c r="E76" s="14">
        <v>2183</v>
      </c>
      <c r="F76" s="14">
        <v>11236</v>
      </c>
      <c r="G76" s="182" t="s">
        <v>382</v>
      </c>
      <c r="H76" s="322">
        <v>13</v>
      </c>
      <c r="I76" s="429">
        <v>489526.1</v>
      </c>
      <c r="J76" s="428">
        <f t="shared" si="2"/>
        <v>979052.2</v>
      </c>
      <c r="K76" s="427">
        <f t="shared" si="3"/>
        <v>2447630.5</v>
      </c>
      <c r="L76" s="276" t="s">
        <v>258</v>
      </c>
    </row>
    <row r="77" spans="1:12" ht="50.15" customHeight="1" thickBot="1" x14ac:dyDescent="0.4">
      <c r="B77" s="224">
        <v>74</v>
      </c>
      <c r="C77">
        <v>82</v>
      </c>
      <c r="D77" s="13" t="s">
        <v>383</v>
      </c>
      <c r="E77" s="14">
        <v>2014</v>
      </c>
      <c r="F77" s="14">
        <v>700</v>
      </c>
      <c r="G77" s="182" t="s">
        <v>384</v>
      </c>
      <c r="H77" s="322">
        <v>82</v>
      </c>
      <c r="I77" s="429">
        <v>150000</v>
      </c>
      <c r="J77" s="428">
        <f t="shared" si="2"/>
        <v>300000</v>
      </c>
      <c r="K77" s="427">
        <f t="shared" si="3"/>
        <v>750000</v>
      </c>
      <c r="L77" s="276" t="s">
        <v>258</v>
      </c>
    </row>
    <row r="78" spans="1:12" ht="50.15" customHeight="1" thickBot="1" x14ac:dyDescent="0.4">
      <c r="A78" s="4"/>
      <c r="B78" s="224">
        <v>75</v>
      </c>
      <c r="C78">
        <v>116</v>
      </c>
      <c r="D78" s="13" t="s">
        <v>385</v>
      </c>
      <c r="E78" s="14">
        <v>2015</v>
      </c>
      <c r="F78" s="14">
        <v>1064</v>
      </c>
      <c r="G78" s="182" t="s">
        <v>252</v>
      </c>
      <c r="H78" s="321" t="s">
        <v>253</v>
      </c>
      <c r="I78" s="429" t="s">
        <v>253</v>
      </c>
      <c r="J78" s="428" t="str">
        <f t="shared" si="2"/>
        <v>Not Eligible</v>
      </c>
      <c r="K78" s="427" t="str">
        <f t="shared" si="3"/>
        <v>Not Eligible</v>
      </c>
      <c r="L78" s="276" t="s">
        <v>253</v>
      </c>
    </row>
    <row r="79" spans="1:12" ht="50.15" customHeight="1" thickBot="1" x14ac:dyDescent="0.4">
      <c r="B79" s="224">
        <v>76</v>
      </c>
      <c r="C79" s="224">
        <v>133</v>
      </c>
      <c r="D79" s="13" t="s">
        <v>386</v>
      </c>
      <c r="E79" s="14">
        <v>2023</v>
      </c>
      <c r="F79" s="14">
        <v>1142</v>
      </c>
      <c r="G79" s="182" t="s">
        <v>387</v>
      </c>
      <c r="H79" s="321" t="s">
        <v>253</v>
      </c>
      <c r="I79" s="429" t="s">
        <v>253</v>
      </c>
      <c r="J79" s="428" t="str">
        <f t="shared" si="2"/>
        <v>Not Eligible</v>
      </c>
      <c r="K79" s="427" t="str">
        <f t="shared" si="3"/>
        <v>Not Eligible</v>
      </c>
      <c r="L79" s="276" t="s">
        <v>253</v>
      </c>
    </row>
    <row r="80" spans="1:12" ht="50.15" customHeight="1" thickBot="1" x14ac:dyDescent="0.4">
      <c r="B80" s="224">
        <v>77</v>
      </c>
      <c r="C80">
        <v>164</v>
      </c>
      <c r="D80" s="13" t="s">
        <v>388</v>
      </c>
      <c r="E80" s="14">
        <v>2114</v>
      </c>
      <c r="F80" s="14">
        <v>250</v>
      </c>
      <c r="G80" s="182" t="s">
        <v>252</v>
      </c>
      <c r="H80" s="321" t="s">
        <v>253</v>
      </c>
      <c r="I80" s="429" t="s">
        <v>253</v>
      </c>
      <c r="J80" s="428" t="str">
        <f t="shared" si="2"/>
        <v>Not Eligible</v>
      </c>
      <c r="K80" s="427" t="str">
        <f t="shared" si="3"/>
        <v>Not Eligible</v>
      </c>
      <c r="L80" s="276" t="s">
        <v>253</v>
      </c>
    </row>
    <row r="81" spans="1:12" ht="50.15" customHeight="1" thickBot="1" x14ac:dyDescent="0.4">
      <c r="B81" s="224">
        <v>78</v>
      </c>
      <c r="C81">
        <v>78</v>
      </c>
      <c r="D81" s="13" t="s">
        <v>389</v>
      </c>
      <c r="E81" s="14">
        <v>2099</v>
      </c>
      <c r="F81" s="14">
        <v>803</v>
      </c>
      <c r="G81" s="182" t="s">
        <v>390</v>
      </c>
      <c r="H81" s="322">
        <v>78</v>
      </c>
      <c r="I81" s="429">
        <v>150000</v>
      </c>
      <c r="J81" s="428">
        <f t="shared" si="2"/>
        <v>300000</v>
      </c>
      <c r="K81" s="427">
        <f t="shared" si="3"/>
        <v>750000</v>
      </c>
      <c r="L81" s="276" t="s">
        <v>258</v>
      </c>
    </row>
    <row r="82" spans="1:12" ht="50.15" customHeight="1" thickBot="1" x14ac:dyDescent="0.4">
      <c r="A82" s="4"/>
      <c r="B82" s="224">
        <v>79</v>
      </c>
      <c r="C82">
        <v>187</v>
      </c>
      <c r="D82" s="13" t="s">
        <v>391</v>
      </c>
      <c r="E82" s="14">
        <v>2201</v>
      </c>
      <c r="F82" s="14">
        <v>186</v>
      </c>
      <c r="G82" s="182" t="s">
        <v>252</v>
      </c>
      <c r="H82" s="321" t="s">
        <v>253</v>
      </c>
      <c r="I82" s="429" t="s">
        <v>253</v>
      </c>
      <c r="J82" s="428" t="str">
        <f t="shared" si="2"/>
        <v>Not Eligible</v>
      </c>
      <c r="K82" s="427" t="str">
        <f t="shared" si="3"/>
        <v>Not Eligible</v>
      </c>
      <c r="L82" s="276" t="s">
        <v>253</v>
      </c>
    </row>
    <row r="83" spans="1:12" ht="50.15" customHeight="1" thickBot="1" x14ac:dyDescent="0.4">
      <c r="B83" s="224">
        <v>80</v>
      </c>
      <c r="C83">
        <v>46</v>
      </c>
      <c r="D83" s="13" t="s">
        <v>392</v>
      </c>
      <c r="E83" s="14">
        <v>2206</v>
      </c>
      <c r="F83" s="14">
        <v>5419</v>
      </c>
      <c r="G83" s="182" t="s">
        <v>393</v>
      </c>
      <c r="H83" s="322">
        <v>46</v>
      </c>
      <c r="I83" s="429">
        <v>233055.81</v>
      </c>
      <c r="J83" s="428">
        <f t="shared" si="2"/>
        <v>466111.62</v>
      </c>
      <c r="K83" s="427">
        <f t="shared" si="3"/>
        <v>1165279.05</v>
      </c>
      <c r="L83" s="276" t="s">
        <v>258</v>
      </c>
    </row>
    <row r="84" spans="1:12" ht="50.15" customHeight="1" thickBot="1" x14ac:dyDescent="0.4">
      <c r="B84" s="224">
        <v>81</v>
      </c>
      <c r="C84">
        <v>34</v>
      </c>
      <c r="D84" s="13" t="s">
        <v>394</v>
      </c>
      <c r="E84" s="14">
        <v>2239</v>
      </c>
      <c r="F84" s="14">
        <v>18432</v>
      </c>
      <c r="G84" s="182" t="s">
        <v>395</v>
      </c>
      <c r="H84" s="322">
        <v>34</v>
      </c>
      <c r="I84" s="429">
        <v>810060.62</v>
      </c>
      <c r="J84" s="428">
        <f t="shared" si="2"/>
        <v>1620121.24</v>
      </c>
      <c r="K84" s="427">
        <f t="shared" si="3"/>
        <v>4050303.1</v>
      </c>
      <c r="L84" s="276" t="s">
        <v>258</v>
      </c>
    </row>
    <row r="85" spans="1:12" ht="50.15" customHeight="1" thickBot="1" x14ac:dyDescent="0.4">
      <c r="B85" s="224">
        <v>82</v>
      </c>
      <c r="C85">
        <v>76</v>
      </c>
      <c r="D85" s="13" t="s">
        <v>396</v>
      </c>
      <c r="E85" s="14">
        <v>2024</v>
      </c>
      <c r="F85" s="14">
        <v>3580</v>
      </c>
      <c r="G85" s="182" t="s">
        <v>397</v>
      </c>
      <c r="H85" s="322">
        <v>76</v>
      </c>
      <c r="I85" s="429">
        <v>165986.32999999999</v>
      </c>
      <c r="J85" s="428">
        <f t="shared" si="2"/>
        <v>331972.65999999997</v>
      </c>
      <c r="K85" s="427">
        <f t="shared" si="3"/>
        <v>829931.64999999991</v>
      </c>
      <c r="L85" s="276" t="s">
        <v>258</v>
      </c>
    </row>
    <row r="86" spans="1:12" ht="50.15" customHeight="1" thickBot="1" x14ac:dyDescent="0.4">
      <c r="A86" s="4"/>
      <c r="B86" s="224">
        <v>83</v>
      </c>
      <c r="C86">
        <v>130</v>
      </c>
      <c r="D86" s="13" t="s">
        <v>398</v>
      </c>
      <c r="E86" s="14">
        <v>1895</v>
      </c>
      <c r="F86" s="14">
        <v>85</v>
      </c>
      <c r="G86" s="182" t="s">
        <v>399</v>
      </c>
      <c r="H86" s="321" t="s">
        <v>253</v>
      </c>
      <c r="I86" s="429" t="s">
        <v>253</v>
      </c>
      <c r="J86" s="428" t="str">
        <f t="shared" si="2"/>
        <v>Not Eligible</v>
      </c>
      <c r="K86" s="427" t="str">
        <f t="shared" si="3"/>
        <v>Not Eligible</v>
      </c>
      <c r="L86" s="276" t="s">
        <v>253</v>
      </c>
    </row>
    <row r="87" spans="1:12" ht="50.15" customHeight="1" thickBot="1" x14ac:dyDescent="0.4">
      <c r="B87" s="224">
        <v>84</v>
      </c>
      <c r="C87">
        <v>188</v>
      </c>
      <c r="D87" s="13" t="s">
        <v>400</v>
      </c>
      <c r="E87" s="14">
        <v>2215</v>
      </c>
      <c r="F87" s="14">
        <v>314</v>
      </c>
      <c r="G87" s="182" t="s">
        <v>252</v>
      </c>
      <c r="H87" s="321" t="s">
        <v>253</v>
      </c>
      <c r="I87" s="429" t="s">
        <v>253</v>
      </c>
      <c r="J87" s="428" t="str">
        <f t="shared" si="2"/>
        <v>Not Eligible</v>
      </c>
      <c r="K87" s="427" t="str">
        <f t="shared" si="3"/>
        <v>Not Eligible</v>
      </c>
      <c r="L87" s="276" t="s">
        <v>253</v>
      </c>
    </row>
    <row r="88" spans="1:12" ht="50.15" customHeight="1" thickBot="1" x14ac:dyDescent="0.4">
      <c r="B88" s="224">
        <v>85</v>
      </c>
      <c r="C88">
        <v>163</v>
      </c>
      <c r="D88" s="13" t="s">
        <v>401</v>
      </c>
      <c r="E88" s="14">
        <v>3997</v>
      </c>
      <c r="F88" s="14">
        <v>127</v>
      </c>
      <c r="G88" s="182" t="s">
        <v>402</v>
      </c>
      <c r="H88" s="321" t="s">
        <v>253</v>
      </c>
      <c r="I88" s="429" t="s">
        <v>253</v>
      </c>
      <c r="J88" s="428" t="str">
        <f t="shared" si="2"/>
        <v>Not Eligible</v>
      </c>
      <c r="K88" s="427" t="str">
        <f t="shared" si="3"/>
        <v>Not Eligible</v>
      </c>
      <c r="L88" s="276" t="s">
        <v>253</v>
      </c>
    </row>
    <row r="89" spans="1:12" ht="50.15" customHeight="1" thickBot="1" x14ac:dyDescent="0.4">
      <c r="B89" s="224">
        <v>86</v>
      </c>
      <c r="C89" s="224">
        <v>5</v>
      </c>
      <c r="D89" s="13" t="s">
        <v>403</v>
      </c>
      <c r="E89" s="14">
        <v>2053</v>
      </c>
      <c r="F89" s="14">
        <v>2659</v>
      </c>
      <c r="G89" s="182" t="s">
        <v>404</v>
      </c>
      <c r="H89" s="322">
        <v>5</v>
      </c>
      <c r="I89" s="429">
        <v>150000</v>
      </c>
      <c r="J89" s="428">
        <f t="shared" si="2"/>
        <v>300000</v>
      </c>
      <c r="K89" s="427">
        <f t="shared" si="3"/>
        <v>750000</v>
      </c>
      <c r="L89" s="276" t="s">
        <v>258</v>
      </c>
    </row>
    <row r="90" spans="1:12" ht="50.15" customHeight="1" thickBot="1" x14ac:dyDescent="0.4">
      <c r="A90" s="4"/>
      <c r="B90" s="224">
        <v>87</v>
      </c>
      <c r="C90">
        <v>68</v>
      </c>
      <c r="D90" s="13" t="s">
        <v>405</v>
      </c>
      <c r="E90" s="14">
        <v>2140</v>
      </c>
      <c r="F90" s="14">
        <v>715</v>
      </c>
      <c r="G90" s="182" t="s">
        <v>406</v>
      </c>
      <c r="H90" s="322">
        <v>68</v>
      </c>
      <c r="I90" s="429">
        <v>150000</v>
      </c>
      <c r="J90" s="428">
        <f t="shared" si="2"/>
        <v>300000</v>
      </c>
      <c r="K90" s="427">
        <f t="shared" si="3"/>
        <v>750000</v>
      </c>
      <c r="L90" s="276" t="s">
        <v>258</v>
      </c>
    </row>
    <row r="91" spans="1:12" ht="50.15" customHeight="1" thickBot="1" x14ac:dyDescent="0.4">
      <c r="B91" s="224">
        <v>88</v>
      </c>
      <c r="C91">
        <v>171</v>
      </c>
      <c r="D91" s="13" t="s">
        <v>407</v>
      </c>
      <c r="E91" s="14">
        <v>1934</v>
      </c>
      <c r="F91" s="14">
        <v>116</v>
      </c>
      <c r="G91" s="182" t="s">
        <v>408</v>
      </c>
      <c r="H91" s="321" t="s">
        <v>253</v>
      </c>
      <c r="I91" s="429" t="s">
        <v>253</v>
      </c>
      <c r="J91" s="428" t="str">
        <f t="shared" si="2"/>
        <v>Not Eligible</v>
      </c>
      <c r="K91" s="427" t="str">
        <f t="shared" si="3"/>
        <v>Not Eligible</v>
      </c>
      <c r="L91" s="276" t="s">
        <v>253</v>
      </c>
    </row>
    <row r="92" spans="1:12" ht="50.15" customHeight="1" thickBot="1" x14ac:dyDescent="0.4">
      <c r="B92" s="224">
        <v>89</v>
      </c>
      <c r="C92">
        <v>120</v>
      </c>
      <c r="D92" s="13" t="s">
        <v>409</v>
      </c>
      <c r="E92" s="14">
        <v>2008</v>
      </c>
      <c r="F92" s="14">
        <v>471</v>
      </c>
      <c r="G92" s="182" t="s">
        <v>410</v>
      </c>
      <c r="H92" s="321" t="s">
        <v>253</v>
      </c>
      <c r="I92" s="429" t="s">
        <v>253</v>
      </c>
      <c r="J92" s="428" t="str">
        <f t="shared" si="2"/>
        <v>Not Eligible</v>
      </c>
      <c r="K92" s="427" t="str">
        <f t="shared" si="3"/>
        <v>Not Eligible</v>
      </c>
      <c r="L92" s="276" t="s">
        <v>253</v>
      </c>
    </row>
    <row r="93" spans="1:12" ht="50.15" customHeight="1" thickBot="1" x14ac:dyDescent="0.4">
      <c r="B93" s="224">
        <v>90</v>
      </c>
      <c r="C93" s="224">
        <v>185</v>
      </c>
      <c r="D93" s="13" t="s">
        <v>411</v>
      </c>
      <c r="E93" s="14">
        <v>2107</v>
      </c>
      <c r="F93" s="14">
        <v>71</v>
      </c>
      <c r="G93" s="182" t="s">
        <v>252</v>
      </c>
      <c r="H93" s="321" t="s">
        <v>253</v>
      </c>
      <c r="I93" s="429" t="s">
        <v>253</v>
      </c>
      <c r="J93" s="428" t="str">
        <f t="shared" si="2"/>
        <v>Not Eligible</v>
      </c>
      <c r="K93" s="427" t="str">
        <f t="shared" si="3"/>
        <v>Not Eligible</v>
      </c>
      <c r="L93" s="276" t="s">
        <v>253</v>
      </c>
    </row>
    <row r="94" spans="1:12" ht="50.15" customHeight="1" thickBot="1" x14ac:dyDescent="0.4">
      <c r="A94" s="4"/>
      <c r="B94" s="224">
        <v>91</v>
      </c>
      <c r="C94">
        <v>174</v>
      </c>
      <c r="D94" s="13" t="s">
        <v>412</v>
      </c>
      <c r="E94" s="14">
        <v>2219</v>
      </c>
      <c r="F94" s="14">
        <v>279</v>
      </c>
      <c r="G94" s="182" t="s">
        <v>413</v>
      </c>
      <c r="H94" s="321" t="s">
        <v>253</v>
      </c>
      <c r="I94" s="429" t="s">
        <v>253</v>
      </c>
      <c r="J94" s="428" t="str">
        <f t="shared" si="2"/>
        <v>Not Eligible</v>
      </c>
      <c r="K94" s="427" t="str">
        <f t="shared" si="3"/>
        <v>Not Eligible</v>
      </c>
      <c r="L94" s="276" t="s">
        <v>253</v>
      </c>
    </row>
    <row r="95" spans="1:12" ht="50.15" customHeight="1" thickBot="1" x14ac:dyDescent="0.4">
      <c r="B95" s="224">
        <v>92</v>
      </c>
      <c r="C95" s="224">
        <v>45</v>
      </c>
      <c r="D95" s="13" t="s">
        <v>414</v>
      </c>
      <c r="E95" s="14">
        <v>2091</v>
      </c>
      <c r="F95" s="14">
        <v>1597</v>
      </c>
      <c r="G95" s="182" t="s">
        <v>415</v>
      </c>
      <c r="H95" s="322">
        <v>45</v>
      </c>
      <c r="I95" s="429">
        <v>150000</v>
      </c>
      <c r="J95" s="428">
        <f t="shared" si="2"/>
        <v>300000</v>
      </c>
      <c r="K95" s="427">
        <f t="shared" si="3"/>
        <v>750000</v>
      </c>
      <c r="L95" s="276" t="s">
        <v>258</v>
      </c>
    </row>
    <row r="96" spans="1:12" ht="50.15" customHeight="1" thickBot="1" x14ac:dyDescent="0.4">
      <c r="B96" s="224">
        <v>93</v>
      </c>
      <c r="C96">
        <v>136</v>
      </c>
      <c r="D96" s="13" t="s">
        <v>416</v>
      </c>
      <c r="E96" s="14">
        <v>2109</v>
      </c>
      <c r="F96" s="14">
        <v>7</v>
      </c>
      <c r="G96" s="182" t="s">
        <v>417</v>
      </c>
      <c r="H96" s="321" t="s">
        <v>253</v>
      </c>
      <c r="I96" s="429" t="s">
        <v>253</v>
      </c>
      <c r="J96" s="428" t="str">
        <f t="shared" si="2"/>
        <v>Not Eligible</v>
      </c>
      <c r="K96" s="427" t="str">
        <f t="shared" si="3"/>
        <v>Not Eligible</v>
      </c>
      <c r="L96" s="276" t="s">
        <v>253</v>
      </c>
    </row>
    <row r="97" spans="1:12" ht="50.15" customHeight="1" thickBot="1" x14ac:dyDescent="0.4">
      <c r="B97" s="224">
        <v>94</v>
      </c>
      <c r="C97">
        <v>10</v>
      </c>
      <c r="D97" s="13" t="s">
        <v>418</v>
      </c>
      <c r="E97" s="14">
        <v>2057</v>
      </c>
      <c r="F97" s="14">
        <v>6849</v>
      </c>
      <c r="G97" s="182" t="s">
        <v>419</v>
      </c>
      <c r="H97" s="322">
        <v>10</v>
      </c>
      <c r="I97" s="429">
        <v>303431.49</v>
      </c>
      <c r="J97" s="428">
        <f t="shared" si="2"/>
        <v>606862.98</v>
      </c>
      <c r="K97" s="427">
        <f t="shared" si="3"/>
        <v>1517157.45</v>
      </c>
      <c r="L97" s="276" t="s">
        <v>258</v>
      </c>
    </row>
    <row r="98" spans="1:12" ht="50.15" customHeight="1" thickBot="1" x14ac:dyDescent="0.4">
      <c r="A98" s="4"/>
      <c r="B98" s="224">
        <v>95</v>
      </c>
      <c r="C98" s="224">
        <v>25</v>
      </c>
      <c r="D98" s="13" t="s">
        <v>420</v>
      </c>
      <c r="E98" s="14">
        <v>2056</v>
      </c>
      <c r="F98" s="14">
        <v>2709</v>
      </c>
      <c r="G98" s="182" t="s">
        <v>421</v>
      </c>
      <c r="H98" s="322">
        <v>25</v>
      </c>
      <c r="I98" s="429">
        <v>150000</v>
      </c>
      <c r="J98" s="428">
        <f t="shared" si="2"/>
        <v>300000</v>
      </c>
      <c r="K98" s="427">
        <f t="shared" si="3"/>
        <v>750000</v>
      </c>
      <c r="L98" s="276" t="s">
        <v>258</v>
      </c>
    </row>
    <row r="99" spans="1:12" ht="50.15" customHeight="1" thickBot="1" x14ac:dyDescent="0.4">
      <c r="B99" s="224">
        <v>96</v>
      </c>
      <c r="C99">
        <v>92</v>
      </c>
      <c r="D99" s="13" t="s">
        <v>422</v>
      </c>
      <c r="E99" s="14">
        <v>2262</v>
      </c>
      <c r="F99" s="14">
        <v>445</v>
      </c>
      <c r="G99" s="182" t="s">
        <v>423</v>
      </c>
      <c r="H99" s="322">
        <v>92</v>
      </c>
      <c r="I99" s="429">
        <v>150000</v>
      </c>
      <c r="J99" s="428">
        <f t="shared" si="2"/>
        <v>300000</v>
      </c>
      <c r="K99" s="427">
        <f t="shared" si="3"/>
        <v>750000</v>
      </c>
      <c r="L99" s="276" t="s">
        <v>258</v>
      </c>
    </row>
    <row r="100" spans="1:12" ht="50.15" customHeight="1" thickBot="1" x14ac:dyDescent="0.4">
      <c r="B100" s="224">
        <v>97</v>
      </c>
      <c r="C100">
        <v>79</v>
      </c>
      <c r="D100" s="13" t="s">
        <v>424</v>
      </c>
      <c r="E100" s="14">
        <v>2212</v>
      </c>
      <c r="F100" s="14">
        <v>2017</v>
      </c>
      <c r="G100" s="182" t="s">
        <v>425</v>
      </c>
      <c r="H100" s="322">
        <v>79</v>
      </c>
      <c r="I100" s="429">
        <v>150000</v>
      </c>
      <c r="J100" s="428">
        <f t="shared" si="2"/>
        <v>300000</v>
      </c>
      <c r="K100" s="427">
        <f t="shared" si="3"/>
        <v>750000</v>
      </c>
      <c r="L100" s="276" t="s">
        <v>258</v>
      </c>
    </row>
    <row r="101" spans="1:12" ht="50.15" customHeight="1" thickBot="1" x14ac:dyDescent="0.4">
      <c r="B101" s="224">
        <v>98</v>
      </c>
      <c r="C101">
        <v>95</v>
      </c>
      <c r="D101" s="13" t="s">
        <v>426</v>
      </c>
      <c r="E101" s="14">
        <v>2059</v>
      </c>
      <c r="F101" s="14">
        <v>704</v>
      </c>
      <c r="G101" s="182" t="s">
        <v>427</v>
      </c>
      <c r="H101" s="322">
        <v>95</v>
      </c>
      <c r="I101" s="429">
        <v>150000</v>
      </c>
      <c r="J101" s="428">
        <f t="shared" si="2"/>
        <v>300000</v>
      </c>
      <c r="K101" s="427">
        <f t="shared" si="3"/>
        <v>750000</v>
      </c>
      <c r="L101" s="276" t="s">
        <v>258</v>
      </c>
    </row>
    <row r="102" spans="1:12" ht="50.15" customHeight="1" thickBot="1" x14ac:dyDescent="0.4">
      <c r="A102" s="4"/>
      <c r="B102" s="224">
        <v>99</v>
      </c>
      <c r="C102">
        <v>166</v>
      </c>
      <c r="D102" s="13" t="s">
        <v>428</v>
      </c>
      <c r="E102" s="14">
        <v>1923</v>
      </c>
      <c r="F102" s="14">
        <v>6789</v>
      </c>
      <c r="G102" s="182" t="s">
        <v>252</v>
      </c>
      <c r="H102" s="321" t="s">
        <v>253</v>
      </c>
      <c r="I102" s="429" t="s">
        <v>253</v>
      </c>
      <c r="J102" s="428" t="str">
        <f t="shared" si="2"/>
        <v>Not Eligible</v>
      </c>
      <c r="K102" s="427" t="str">
        <f t="shared" si="3"/>
        <v>Not Eligible</v>
      </c>
      <c r="L102" s="276" t="s">
        <v>253</v>
      </c>
    </row>
    <row r="103" spans="1:12" ht="50.15" customHeight="1" thickBot="1" x14ac:dyDescent="0.4">
      <c r="B103" s="224">
        <v>100</v>
      </c>
      <c r="C103">
        <v>32</v>
      </c>
      <c r="D103" s="13" t="s">
        <v>429</v>
      </c>
      <c r="E103" s="14">
        <v>2101</v>
      </c>
      <c r="F103" s="14">
        <v>4057</v>
      </c>
      <c r="G103" s="182" t="s">
        <v>430</v>
      </c>
      <c r="H103" s="322">
        <v>31</v>
      </c>
      <c r="I103" s="429">
        <v>160085.22</v>
      </c>
      <c r="J103" s="428">
        <f t="shared" si="2"/>
        <v>320170.44</v>
      </c>
      <c r="K103" s="427">
        <f t="shared" si="3"/>
        <v>800426.1</v>
      </c>
      <c r="L103" s="276" t="s">
        <v>258</v>
      </c>
    </row>
    <row r="104" spans="1:12" ht="50.15" customHeight="1" thickBot="1" x14ac:dyDescent="0.4">
      <c r="B104" s="224">
        <v>101</v>
      </c>
      <c r="C104">
        <v>4</v>
      </c>
      <c r="D104" s="13" t="s">
        <v>431</v>
      </c>
      <c r="E104" s="14">
        <v>2097</v>
      </c>
      <c r="F104" s="14">
        <v>4971</v>
      </c>
      <c r="G104" s="182" t="s">
        <v>432</v>
      </c>
      <c r="H104" s="322">
        <v>4</v>
      </c>
      <c r="I104" s="429">
        <v>212761.92</v>
      </c>
      <c r="J104" s="428">
        <f t="shared" si="2"/>
        <v>425523.84</v>
      </c>
      <c r="K104" s="427">
        <f t="shared" si="3"/>
        <v>1063809.6000000001</v>
      </c>
      <c r="L104" s="276" t="s">
        <v>258</v>
      </c>
    </row>
    <row r="105" spans="1:12" ht="50.15" customHeight="1" thickBot="1" x14ac:dyDescent="0.4">
      <c r="B105" s="224">
        <v>102</v>
      </c>
      <c r="C105">
        <v>110</v>
      </c>
      <c r="D105" s="13" t="s">
        <v>433</v>
      </c>
      <c r="E105" s="14">
        <v>2012</v>
      </c>
      <c r="F105" s="14">
        <v>19</v>
      </c>
      <c r="G105" s="182" t="s">
        <v>434</v>
      </c>
      <c r="H105" s="321" t="s">
        <v>253</v>
      </c>
      <c r="I105" s="429" t="s">
        <v>253</v>
      </c>
      <c r="J105" s="428" t="str">
        <f t="shared" si="2"/>
        <v>Not Eligible</v>
      </c>
      <c r="K105" s="427" t="str">
        <f t="shared" si="3"/>
        <v>Not Eligible</v>
      </c>
      <c r="L105" s="276" t="s">
        <v>253</v>
      </c>
    </row>
    <row r="106" spans="1:12" ht="50.15" customHeight="1" thickBot="1" x14ac:dyDescent="0.4">
      <c r="A106" s="4"/>
      <c r="B106" s="224">
        <v>103</v>
      </c>
      <c r="C106">
        <v>127</v>
      </c>
      <c r="D106" s="13" t="s">
        <v>435</v>
      </c>
      <c r="E106" s="14">
        <v>2092</v>
      </c>
      <c r="F106" s="14">
        <v>1013</v>
      </c>
      <c r="G106" s="182" t="s">
        <v>436</v>
      </c>
      <c r="H106" s="321" t="s">
        <v>253</v>
      </c>
      <c r="I106" s="429" t="s">
        <v>253</v>
      </c>
      <c r="J106" s="428" t="str">
        <f t="shared" si="2"/>
        <v>Not Eligible</v>
      </c>
      <c r="K106" s="427" t="str">
        <f t="shared" si="3"/>
        <v>Not Eligible</v>
      </c>
      <c r="L106" s="248" t="s">
        <v>253</v>
      </c>
    </row>
    <row r="107" spans="1:12" ht="50.15" customHeight="1" thickBot="1" x14ac:dyDescent="0.4">
      <c r="B107" s="224">
        <v>104</v>
      </c>
      <c r="C107" s="224">
        <v>85</v>
      </c>
      <c r="D107" s="13" t="s">
        <v>437</v>
      </c>
      <c r="E107" s="14">
        <v>2085</v>
      </c>
      <c r="F107" s="14">
        <v>142</v>
      </c>
      <c r="G107" s="182" t="s">
        <v>438</v>
      </c>
      <c r="H107" s="322">
        <v>85</v>
      </c>
      <c r="I107" s="429">
        <v>150000</v>
      </c>
      <c r="J107" s="428">
        <f t="shared" si="2"/>
        <v>300000</v>
      </c>
      <c r="K107" s="427">
        <f t="shared" si="3"/>
        <v>750000</v>
      </c>
      <c r="L107" s="248" t="s">
        <v>258</v>
      </c>
    </row>
    <row r="108" spans="1:12" ht="50.15" customHeight="1" thickBot="1" x14ac:dyDescent="0.4">
      <c r="B108" s="224">
        <v>105</v>
      </c>
      <c r="C108">
        <v>128</v>
      </c>
      <c r="D108" s="13" t="s">
        <v>439</v>
      </c>
      <c r="E108" s="14">
        <v>2094</v>
      </c>
      <c r="F108" s="14">
        <v>887</v>
      </c>
      <c r="G108" s="182" t="s">
        <v>440</v>
      </c>
      <c r="H108" s="321" t="s">
        <v>253</v>
      </c>
      <c r="I108" s="429" t="s">
        <v>253</v>
      </c>
      <c r="J108" s="428" t="str">
        <f t="shared" si="2"/>
        <v>Not Eligible</v>
      </c>
      <c r="K108" s="427" t="str">
        <f t="shared" si="3"/>
        <v>Not Eligible</v>
      </c>
      <c r="L108" s="248" t="s">
        <v>253</v>
      </c>
    </row>
    <row r="109" spans="1:12" ht="50.15" customHeight="1" thickBot="1" x14ac:dyDescent="0.4">
      <c r="B109" s="224">
        <v>106</v>
      </c>
      <c r="C109">
        <v>155</v>
      </c>
      <c r="D109" s="13" t="s">
        <v>441</v>
      </c>
      <c r="E109" s="14">
        <v>2090</v>
      </c>
      <c r="F109" s="14">
        <v>180</v>
      </c>
      <c r="G109" s="182" t="s">
        <v>442</v>
      </c>
      <c r="H109" s="321" t="s">
        <v>253</v>
      </c>
      <c r="I109" s="429" t="s">
        <v>253</v>
      </c>
      <c r="J109" s="428" t="str">
        <f t="shared" si="2"/>
        <v>Not Eligible</v>
      </c>
      <c r="K109" s="427" t="str">
        <f t="shared" si="3"/>
        <v>Not Eligible</v>
      </c>
      <c r="L109" s="248" t="s">
        <v>253</v>
      </c>
    </row>
    <row r="110" spans="1:12" ht="50.15" customHeight="1" thickBot="1" x14ac:dyDescent="0.4">
      <c r="A110" s="4"/>
      <c r="B110" s="224">
        <v>107</v>
      </c>
      <c r="C110">
        <v>51</v>
      </c>
      <c r="D110" s="13" t="s">
        <v>443</v>
      </c>
      <c r="E110" s="14">
        <v>2256</v>
      </c>
      <c r="F110" s="14">
        <v>6419</v>
      </c>
      <c r="G110" s="182" t="s">
        <v>444</v>
      </c>
      <c r="H110" s="322">
        <v>51</v>
      </c>
      <c r="I110" s="429">
        <v>260699.54</v>
      </c>
      <c r="J110" s="428">
        <f t="shared" si="2"/>
        <v>521399.08</v>
      </c>
      <c r="K110" s="427">
        <f t="shared" si="3"/>
        <v>1303497.7</v>
      </c>
      <c r="L110" s="248" t="s">
        <v>258</v>
      </c>
    </row>
    <row r="111" spans="1:12" ht="50.15" customHeight="1" thickBot="1" x14ac:dyDescent="0.4">
      <c r="B111" s="224">
        <v>108</v>
      </c>
      <c r="C111" s="224">
        <v>17</v>
      </c>
      <c r="D111" s="13" t="s">
        <v>445</v>
      </c>
      <c r="E111" s="14">
        <v>2048</v>
      </c>
      <c r="F111" s="14">
        <v>13712</v>
      </c>
      <c r="G111" s="182" t="s">
        <v>446</v>
      </c>
      <c r="H111" s="322">
        <v>17</v>
      </c>
      <c r="I111" s="429">
        <v>573975.01</v>
      </c>
      <c r="J111" s="428">
        <f t="shared" si="2"/>
        <v>1147950.02</v>
      </c>
      <c r="K111" s="427">
        <f t="shared" si="3"/>
        <v>2869875.05</v>
      </c>
      <c r="L111" s="248" t="s">
        <v>258</v>
      </c>
    </row>
    <row r="112" spans="1:12" ht="50.15" customHeight="1" thickBot="1" x14ac:dyDescent="0.4">
      <c r="B112" s="224">
        <v>109</v>
      </c>
      <c r="C112">
        <v>30</v>
      </c>
      <c r="D112" s="13" t="s">
        <v>447</v>
      </c>
      <c r="E112" s="14">
        <v>2205</v>
      </c>
      <c r="F112" s="14">
        <v>1534</v>
      </c>
      <c r="G112" s="182" t="s">
        <v>448</v>
      </c>
      <c r="H112" s="322">
        <v>30</v>
      </c>
      <c r="I112" s="429">
        <v>150000</v>
      </c>
      <c r="J112" s="428">
        <f t="shared" si="2"/>
        <v>300000</v>
      </c>
      <c r="K112" s="427">
        <f t="shared" si="3"/>
        <v>750000</v>
      </c>
      <c r="L112" s="248" t="s">
        <v>258</v>
      </c>
    </row>
    <row r="113" spans="1:12" ht="50.15" customHeight="1" thickBot="1" x14ac:dyDescent="0.4">
      <c r="B113" s="224">
        <v>110</v>
      </c>
      <c r="C113">
        <v>48</v>
      </c>
      <c r="D113" s="13" t="s">
        <v>449</v>
      </c>
      <c r="E113" s="14">
        <v>2249</v>
      </c>
      <c r="F113" s="14">
        <v>1246</v>
      </c>
      <c r="G113" s="182" t="s">
        <v>450</v>
      </c>
      <c r="H113" s="322">
        <v>48</v>
      </c>
      <c r="I113" s="429">
        <v>150000</v>
      </c>
      <c r="J113" s="428">
        <f t="shared" si="2"/>
        <v>300000</v>
      </c>
      <c r="K113" s="427">
        <f t="shared" si="3"/>
        <v>750000</v>
      </c>
      <c r="L113" s="248" t="s">
        <v>258</v>
      </c>
    </row>
    <row r="114" spans="1:12" ht="50.15" customHeight="1" thickBot="1" x14ac:dyDescent="0.4">
      <c r="A114" s="4"/>
      <c r="B114" s="224">
        <v>111</v>
      </c>
      <c r="C114" s="224">
        <v>105</v>
      </c>
      <c r="D114" s="13" t="s">
        <v>451</v>
      </c>
      <c r="E114" s="14">
        <v>1925</v>
      </c>
      <c r="F114" s="14">
        <v>2517</v>
      </c>
      <c r="G114" s="182" t="s">
        <v>452</v>
      </c>
      <c r="H114" s="321" t="s">
        <v>253</v>
      </c>
      <c r="I114" s="429" t="s">
        <v>253</v>
      </c>
      <c r="J114" s="428" t="str">
        <f t="shared" si="2"/>
        <v>Not Eligible</v>
      </c>
      <c r="K114" s="427" t="str">
        <f t="shared" si="3"/>
        <v>Not Eligible</v>
      </c>
      <c r="L114" s="248" t="s">
        <v>253</v>
      </c>
    </row>
    <row r="115" spans="1:12" ht="50.15" customHeight="1" thickBot="1" x14ac:dyDescent="0.4">
      <c r="B115" s="224">
        <v>112</v>
      </c>
      <c r="C115">
        <v>139</v>
      </c>
      <c r="D115" s="13" t="s">
        <v>453</v>
      </c>
      <c r="E115" s="14">
        <v>1898</v>
      </c>
      <c r="F115" s="14">
        <v>382</v>
      </c>
      <c r="G115" s="182" t="s">
        <v>454</v>
      </c>
      <c r="H115" s="321" t="s">
        <v>253</v>
      </c>
      <c r="I115" s="429" t="s">
        <v>253</v>
      </c>
      <c r="J115" s="428" t="str">
        <f t="shared" si="2"/>
        <v>Not Eligible</v>
      </c>
      <c r="K115" s="427" t="str">
        <f t="shared" si="3"/>
        <v>Not Eligible</v>
      </c>
      <c r="L115" s="248" t="s">
        <v>253</v>
      </c>
    </row>
    <row r="116" spans="1:12" ht="50.15" customHeight="1" thickBot="1" x14ac:dyDescent="0.4">
      <c r="B116" s="224">
        <v>113</v>
      </c>
      <c r="C116" s="224">
        <v>141</v>
      </c>
      <c r="D116" s="13" t="s">
        <v>455</v>
      </c>
      <c r="E116" s="14">
        <v>2010</v>
      </c>
      <c r="F116" s="14">
        <v>54</v>
      </c>
      <c r="G116" s="182" t="s">
        <v>456</v>
      </c>
      <c r="H116" s="321" t="s">
        <v>253</v>
      </c>
      <c r="I116" s="429" t="s">
        <v>253</v>
      </c>
      <c r="J116" s="428" t="str">
        <f t="shared" si="2"/>
        <v>Not Eligible</v>
      </c>
      <c r="K116" s="427" t="str">
        <f t="shared" si="3"/>
        <v>Not Eligible</v>
      </c>
      <c r="L116" s="248" t="s">
        <v>253</v>
      </c>
    </row>
    <row r="117" spans="1:12" ht="50.15" customHeight="1" thickBot="1" x14ac:dyDescent="0.4">
      <c r="B117" s="224">
        <v>114</v>
      </c>
      <c r="C117">
        <v>14</v>
      </c>
      <c r="D117" s="13" t="s">
        <v>457</v>
      </c>
      <c r="E117" s="14">
        <v>2147</v>
      </c>
      <c r="F117" s="14">
        <v>2222</v>
      </c>
      <c r="G117" s="182" t="s">
        <v>458</v>
      </c>
      <c r="H117" s="322">
        <v>14</v>
      </c>
      <c r="I117" s="429">
        <v>150000</v>
      </c>
      <c r="J117" s="428">
        <f t="shared" si="2"/>
        <v>300000</v>
      </c>
      <c r="K117" s="427">
        <f t="shared" si="3"/>
        <v>750000</v>
      </c>
      <c r="L117" s="248" t="s">
        <v>258</v>
      </c>
    </row>
    <row r="118" spans="1:12" ht="50.15" customHeight="1" thickBot="1" x14ac:dyDescent="0.4">
      <c r="A118" s="4"/>
      <c r="B118" s="224">
        <v>115</v>
      </c>
      <c r="C118">
        <v>124</v>
      </c>
      <c r="D118" s="13" t="s">
        <v>459</v>
      </c>
      <c r="E118" s="14">
        <v>2145</v>
      </c>
      <c r="F118" s="14">
        <v>649</v>
      </c>
      <c r="G118" s="182" t="s">
        <v>460</v>
      </c>
      <c r="H118" s="321" t="s">
        <v>253</v>
      </c>
      <c r="I118" s="429" t="s">
        <v>253</v>
      </c>
      <c r="J118" s="428" t="str">
        <f t="shared" si="2"/>
        <v>Not Eligible</v>
      </c>
      <c r="K118" s="427" t="str">
        <f t="shared" si="3"/>
        <v>Not Eligible</v>
      </c>
      <c r="L118" s="248" t="s">
        <v>253</v>
      </c>
    </row>
    <row r="119" spans="1:12" ht="50.15" customHeight="1" thickBot="1" x14ac:dyDescent="0.4">
      <c r="B119" s="224">
        <v>116</v>
      </c>
      <c r="C119" s="224">
        <v>69</v>
      </c>
      <c r="D119" s="13" t="s">
        <v>461</v>
      </c>
      <c r="E119" s="14">
        <v>1968</v>
      </c>
      <c r="F119" s="14">
        <v>566</v>
      </c>
      <c r="G119" s="182" t="s">
        <v>462</v>
      </c>
      <c r="H119" s="322">
        <v>69</v>
      </c>
      <c r="I119" s="429">
        <v>150000</v>
      </c>
      <c r="J119" s="428">
        <f t="shared" si="2"/>
        <v>300000</v>
      </c>
      <c r="K119" s="427">
        <f t="shared" si="3"/>
        <v>750000</v>
      </c>
      <c r="L119" s="248" t="s">
        <v>258</v>
      </c>
    </row>
    <row r="120" spans="1:12" ht="50.15" customHeight="1" thickBot="1" x14ac:dyDescent="0.4">
      <c r="B120" s="224">
        <v>117</v>
      </c>
      <c r="C120">
        <v>144</v>
      </c>
      <c r="D120" s="13" t="s">
        <v>463</v>
      </c>
      <c r="E120" s="14">
        <v>2198</v>
      </c>
      <c r="F120" s="14">
        <v>696</v>
      </c>
      <c r="G120" s="182" t="s">
        <v>464</v>
      </c>
      <c r="H120" s="321" t="s">
        <v>253</v>
      </c>
      <c r="I120" s="429" t="s">
        <v>253</v>
      </c>
      <c r="J120" s="428" t="str">
        <f t="shared" si="2"/>
        <v>Not Eligible</v>
      </c>
      <c r="K120" s="427" t="str">
        <f t="shared" si="3"/>
        <v>Not Eligible</v>
      </c>
      <c r="L120" s="248" t="s">
        <v>253</v>
      </c>
    </row>
    <row r="121" spans="1:12" ht="50.15" customHeight="1" thickBot="1" x14ac:dyDescent="0.4">
      <c r="B121" s="224">
        <v>118</v>
      </c>
      <c r="C121">
        <v>96</v>
      </c>
      <c r="D121" s="13" t="s">
        <v>465</v>
      </c>
      <c r="E121" s="14">
        <v>2199</v>
      </c>
      <c r="F121" s="14">
        <v>520</v>
      </c>
      <c r="G121" s="182" t="s">
        <v>466</v>
      </c>
      <c r="H121" s="322">
        <v>96</v>
      </c>
      <c r="I121" s="429">
        <v>150000</v>
      </c>
      <c r="J121" s="428">
        <f t="shared" si="2"/>
        <v>300000</v>
      </c>
      <c r="K121" s="427">
        <f t="shared" si="3"/>
        <v>750000</v>
      </c>
      <c r="L121" s="248" t="s">
        <v>258</v>
      </c>
    </row>
    <row r="122" spans="1:12" ht="50.15" customHeight="1" thickBot="1" x14ac:dyDescent="0.4">
      <c r="A122" s="4"/>
      <c r="B122" s="224">
        <v>119</v>
      </c>
      <c r="C122">
        <v>111</v>
      </c>
      <c r="D122" s="13" t="s">
        <v>467</v>
      </c>
      <c r="E122" s="14">
        <v>2254</v>
      </c>
      <c r="F122" s="14">
        <v>4046</v>
      </c>
      <c r="G122" s="182" t="s">
        <v>468</v>
      </c>
      <c r="H122" s="321" t="s">
        <v>253</v>
      </c>
      <c r="I122" s="429" t="s">
        <v>253</v>
      </c>
      <c r="J122" s="428" t="str">
        <f t="shared" si="2"/>
        <v>Not Eligible</v>
      </c>
      <c r="K122" s="427" t="str">
        <f t="shared" si="3"/>
        <v>Not Eligible</v>
      </c>
      <c r="L122" s="248" t="s">
        <v>253</v>
      </c>
    </row>
    <row r="123" spans="1:12" ht="50.15" customHeight="1" thickBot="1" x14ac:dyDescent="0.4">
      <c r="B123" s="224">
        <v>120</v>
      </c>
      <c r="C123">
        <v>43</v>
      </c>
      <c r="D123" s="13" t="s">
        <v>469</v>
      </c>
      <c r="E123" s="14">
        <v>1966</v>
      </c>
      <c r="F123" s="14">
        <v>2971</v>
      </c>
      <c r="G123" s="182" t="s">
        <v>470</v>
      </c>
      <c r="H123" s="322">
        <v>43</v>
      </c>
      <c r="I123" s="429">
        <v>150000</v>
      </c>
      <c r="J123" s="428">
        <f t="shared" si="2"/>
        <v>300000</v>
      </c>
      <c r="K123" s="427">
        <f t="shared" si="3"/>
        <v>750000</v>
      </c>
      <c r="L123" s="248" t="s">
        <v>258</v>
      </c>
    </row>
    <row r="124" spans="1:12" ht="50.15" customHeight="1" thickBot="1" x14ac:dyDescent="0.4">
      <c r="B124" s="224">
        <v>121</v>
      </c>
      <c r="C124">
        <v>38</v>
      </c>
      <c r="D124" s="13" t="s">
        <v>471</v>
      </c>
      <c r="E124" s="14">
        <v>1924</v>
      </c>
      <c r="F124" s="14">
        <v>16771</v>
      </c>
      <c r="G124" s="182" t="s">
        <v>472</v>
      </c>
      <c r="H124" s="322">
        <v>38</v>
      </c>
      <c r="I124" s="429">
        <v>720603.8</v>
      </c>
      <c r="J124" s="428">
        <f t="shared" si="2"/>
        <v>1441207.6</v>
      </c>
      <c r="K124" s="427">
        <f t="shared" si="3"/>
        <v>3603019</v>
      </c>
      <c r="L124" s="248" t="s">
        <v>258</v>
      </c>
    </row>
    <row r="125" spans="1:12" ht="50.15" customHeight="1" thickBot="1" x14ac:dyDescent="0.4">
      <c r="B125" s="224">
        <v>122</v>
      </c>
      <c r="C125">
        <v>132</v>
      </c>
      <c r="D125" s="13" t="s">
        <v>473</v>
      </c>
      <c r="E125" s="14">
        <v>1996</v>
      </c>
      <c r="F125" s="14">
        <v>343</v>
      </c>
      <c r="G125" s="182" t="s">
        <v>474</v>
      </c>
      <c r="H125" s="321" t="s">
        <v>253</v>
      </c>
      <c r="I125" s="429" t="s">
        <v>253</v>
      </c>
      <c r="J125" s="428" t="str">
        <f t="shared" si="2"/>
        <v>Not Eligible</v>
      </c>
      <c r="K125" s="427" t="str">
        <f t="shared" si="3"/>
        <v>Not Eligible</v>
      </c>
      <c r="L125" s="248" t="s">
        <v>253</v>
      </c>
    </row>
    <row r="126" spans="1:12" ht="50.15" customHeight="1" thickBot="1" x14ac:dyDescent="0.4">
      <c r="A126" s="4"/>
      <c r="B126" s="224">
        <v>123</v>
      </c>
      <c r="C126">
        <v>99</v>
      </c>
      <c r="D126" s="13" t="s">
        <v>475</v>
      </c>
      <c r="E126" s="14">
        <v>2061</v>
      </c>
      <c r="F126" s="14">
        <v>221</v>
      </c>
      <c r="G126" s="182" t="s">
        <v>476</v>
      </c>
      <c r="H126" s="322">
        <v>99</v>
      </c>
      <c r="I126" s="429">
        <v>150000</v>
      </c>
      <c r="J126" s="428">
        <f t="shared" si="2"/>
        <v>300000</v>
      </c>
      <c r="K126" s="427">
        <f t="shared" si="3"/>
        <v>750000</v>
      </c>
      <c r="L126" s="248" t="s">
        <v>258</v>
      </c>
    </row>
    <row r="127" spans="1:12" ht="50.15" customHeight="1" thickBot="1" x14ac:dyDescent="0.4">
      <c r="B127" s="224">
        <v>124</v>
      </c>
      <c r="C127">
        <v>47</v>
      </c>
      <c r="D127" s="13" t="s">
        <v>477</v>
      </c>
      <c r="E127" s="14">
        <v>2141</v>
      </c>
      <c r="F127" s="14">
        <v>1622</v>
      </c>
      <c r="G127" s="182" t="s">
        <v>478</v>
      </c>
      <c r="H127" s="322">
        <v>47</v>
      </c>
      <c r="I127" s="429">
        <v>150000</v>
      </c>
      <c r="J127" s="428">
        <f t="shared" si="2"/>
        <v>300000</v>
      </c>
      <c r="K127" s="427">
        <f t="shared" si="3"/>
        <v>750000</v>
      </c>
      <c r="L127" s="248" t="s">
        <v>258</v>
      </c>
    </row>
    <row r="128" spans="1:12" ht="50.15" customHeight="1" thickBot="1" x14ac:dyDescent="0.4">
      <c r="B128" s="224">
        <v>125</v>
      </c>
      <c r="C128">
        <v>131</v>
      </c>
      <c r="D128" s="13" t="s">
        <v>479</v>
      </c>
      <c r="E128" s="14">
        <v>2214</v>
      </c>
      <c r="F128" s="14">
        <v>256</v>
      </c>
      <c r="G128" s="182" t="s">
        <v>480</v>
      </c>
      <c r="H128" s="321" t="s">
        <v>253</v>
      </c>
      <c r="I128" s="429" t="s">
        <v>253</v>
      </c>
      <c r="J128" s="428" t="str">
        <f t="shared" si="2"/>
        <v>Not Eligible</v>
      </c>
      <c r="K128" s="427" t="str">
        <f t="shared" si="3"/>
        <v>Not Eligible</v>
      </c>
      <c r="L128" s="248" t="s">
        <v>253</v>
      </c>
    </row>
    <row r="129" spans="1:12" ht="50.15" customHeight="1" thickBot="1" x14ac:dyDescent="0.4">
      <c r="B129" s="224">
        <v>126</v>
      </c>
      <c r="C129">
        <v>67</v>
      </c>
      <c r="D129" s="13" t="s">
        <v>481</v>
      </c>
      <c r="E129" s="14">
        <v>2143</v>
      </c>
      <c r="F129" s="14">
        <v>2081</v>
      </c>
      <c r="G129" s="182" t="s">
        <v>482</v>
      </c>
      <c r="H129" s="322">
        <v>67</v>
      </c>
      <c r="I129" s="429">
        <v>150000</v>
      </c>
      <c r="J129" s="428">
        <f t="shared" si="2"/>
        <v>300000</v>
      </c>
      <c r="K129" s="427">
        <f t="shared" si="3"/>
        <v>750000</v>
      </c>
      <c r="L129" s="248" t="s">
        <v>258</v>
      </c>
    </row>
    <row r="130" spans="1:12" ht="50.15" customHeight="1" thickBot="1" x14ac:dyDescent="0.4">
      <c r="A130" s="4"/>
      <c r="B130" s="224">
        <v>127</v>
      </c>
      <c r="C130" s="224">
        <v>21</v>
      </c>
      <c r="D130" s="13" t="s">
        <v>483</v>
      </c>
      <c r="E130" s="14">
        <v>4131</v>
      </c>
      <c r="F130" s="14">
        <v>2847</v>
      </c>
      <c r="G130" s="182" t="s">
        <v>484</v>
      </c>
      <c r="H130" s="322">
        <v>21</v>
      </c>
      <c r="I130" s="429">
        <v>150000</v>
      </c>
      <c r="J130" s="428">
        <f t="shared" si="2"/>
        <v>300000</v>
      </c>
      <c r="K130" s="427">
        <f t="shared" si="3"/>
        <v>750000</v>
      </c>
      <c r="L130" s="248" t="s">
        <v>258</v>
      </c>
    </row>
    <row r="131" spans="1:12" ht="50.15" customHeight="1" thickBot="1" x14ac:dyDescent="0.4">
      <c r="B131" s="224">
        <v>128</v>
      </c>
      <c r="C131">
        <v>60</v>
      </c>
      <c r="D131" s="13" t="s">
        <v>485</v>
      </c>
      <c r="E131" s="14">
        <v>2110</v>
      </c>
      <c r="F131" s="14">
        <v>1504</v>
      </c>
      <c r="G131" s="182" t="s">
        <v>486</v>
      </c>
      <c r="H131" s="322">
        <v>60</v>
      </c>
      <c r="I131" s="429">
        <v>150000</v>
      </c>
      <c r="J131" s="428">
        <f t="shared" si="2"/>
        <v>300000</v>
      </c>
      <c r="K131" s="427">
        <f t="shared" si="3"/>
        <v>750000</v>
      </c>
      <c r="L131" s="248" t="s">
        <v>258</v>
      </c>
    </row>
    <row r="132" spans="1:12" ht="50.15" customHeight="1" thickBot="1" x14ac:dyDescent="0.4">
      <c r="B132" s="224">
        <v>129</v>
      </c>
      <c r="C132" s="224">
        <v>121</v>
      </c>
      <c r="D132" s="13" t="s">
        <v>487</v>
      </c>
      <c r="E132" s="14">
        <v>1990</v>
      </c>
      <c r="F132" s="14">
        <v>652</v>
      </c>
      <c r="G132" s="182" t="s">
        <v>488</v>
      </c>
      <c r="H132" s="321" t="s">
        <v>253</v>
      </c>
      <c r="I132" s="429" t="s">
        <v>253</v>
      </c>
      <c r="J132" s="428" t="str">
        <f t="shared" si="2"/>
        <v>Not Eligible</v>
      </c>
      <c r="K132" s="427" t="str">
        <f t="shared" si="3"/>
        <v>Not Eligible</v>
      </c>
      <c r="L132" s="248" t="s">
        <v>253</v>
      </c>
    </row>
    <row r="133" spans="1:12" ht="50.15" customHeight="1" thickBot="1" x14ac:dyDescent="0.4">
      <c r="B133" s="224">
        <v>130</v>
      </c>
      <c r="C133">
        <v>35</v>
      </c>
      <c r="D133" s="13" t="s">
        <v>489</v>
      </c>
      <c r="E133" s="14">
        <v>2093</v>
      </c>
      <c r="F133" s="14">
        <v>491</v>
      </c>
      <c r="G133" s="182" t="s">
        <v>490</v>
      </c>
      <c r="H133" s="322">
        <v>35</v>
      </c>
      <c r="I133" s="429">
        <v>150000</v>
      </c>
      <c r="J133" s="428">
        <f t="shared" si="2"/>
        <v>300000</v>
      </c>
      <c r="K133" s="427">
        <f t="shared" si="3"/>
        <v>750000</v>
      </c>
      <c r="L133" s="248" t="s">
        <v>258</v>
      </c>
    </row>
    <row r="134" spans="1:12" ht="50" customHeight="1" thickBot="1" x14ac:dyDescent="0.4">
      <c r="A134" s="4"/>
      <c r="B134" s="224">
        <v>131</v>
      </c>
      <c r="C134">
        <v>22</v>
      </c>
      <c r="D134" s="13" t="s">
        <v>491</v>
      </c>
      <c r="E134" s="14">
        <v>2108</v>
      </c>
      <c r="F134" s="14">
        <v>2211</v>
      </c>
      <c r="G134" s="182" t="s">
        <v>646</v>
      </c>
      <c r="H134" s="322">
        <v>22</v>
      </c>
      <c r="I134" s="429">
        <v>150000</v>
      </c>
      <c r="J134" s="428">
        <f t="shared" ref="J134:J197" si="4">IF(ISNUMBER(I134), I134*2, "Not Eligible")</f>
        <v>300000</v>
      </c>
      <c r="K134" s="427">
        <f t="shared" ref="K134:K197" si="5">IF(ISNUMBER(I134), I134*5, "Not Eligible")</f>
        <v>750000</v>
      </c>
      <c r="L134" s="248" t="s">
        <v>258</v>
      </c>
    </row>
    <row r="135" spans="1:12" ht="50.15" customHeight="1" thickBot="1" x14ac:dyDescent="0.4">
      <c r="B135" s="224">
        <v>132</v>
      </c>
      <c r="C135" s="224">
        <v>97</v>
      </c>
      <c r="D135" s="13" t="s">
        <v>492</v>
      </c>
      <c r="E135" s="14">
        <v>1928</v>
      </c>
      <c r="F135" s="14">
        <v>7239</v>
      </c>
      <c r="G135" s="182" t="s">
        <v>493</v>
      </c>
      <c r="H135" s="322">
        <v>97</v>
      </c>
      <c r="I135" s="429">
        <v>317705.01</v>
      </c>
      <c r="J135" s="428">
        <f t="shared" si="4"/>
        <v>635410.02</v>
      </c>
      <c r="K135" s="427">
        <f t="shared" si="5"/>
        <v>1588525.05</v>
      </c>
      <c r="L135" s="248" t="s">
        <v>258</v>
      </c>
    </row>
    <row r="136" spans="1:12" ht="50.15" customHeight="1" thickBot="1" x14ac:dyDescent="0.4">
      <c r="B136" s="224">
        <v>133</v>
      </c>
      <c r="C136" s="224">
        <v>93</v>
      </c>
      <c r="D136" s="13" t="s">
        <v>494</v>
      </c>
      <c r="E136" s="14">
        <v>1926</v>
      </c>
      <c r="F136" s="14">
        <v>4293</v>
      </c>
      <c r="G136" s="182" t="s">
        <v>495</v>
      </c>
      <c r="H136" s="322">
        <v>93</v>
      </c>
      <c r="I136" s="429">
        <v>168470.75</v>
      </c>
      <c r="J136" s="428">
        <f t="shared" si="4"/>
        <v>336941.5</v>
      </c>
      <c r="K136" s="427">
        <f t="shared" si="5"/>
        <v>842353.75</v>
      </c>
      <c r="L136" s="248" t="s">
        <v>258</v>
      </c>
    </row>
    <row r="137" spans="1:12" ht="50.15" customHeight="1" thickBot="1" x14ac:dyDescent="0.4">
      <c r="B137" s="224">
        <v>134</v>
      </c>
      <c r="C137">
        <v>182</v>
      </c>
      <c r="D137" s="13" t="s">
        <v>496</v>
      </c>
      <c r="E137" s="14">
        <v>2060</v>
      </c>
      <c r="F137" s="14">
        <v>192</v>
      </c>
      <c r="G137" s="182" t="s">
        <v>252</v>
      </c>
      <c r="H137" s="321" t="s">
        <v>253</v>
      </c>
      <c r="I137" s="429" t="s">
        <v>253</v>
      </c>
      <c r="J137" s="428" t="str">
        <f t="shared" si="4"/>
        <v>Not Eligible</v>
      </c>
      <c r="K137" s="427" t="str">
        <f t="shared" si="5"/>
        <v>Not Eligible</v>
      </c>
      <c r="L137" s="248" t="s">
        <v>253</v>
      </c>
    </row>
    <row r="138" spans="1:12" ht="50.15" customHeight="1" thickBot="1" x14ac:dyDescent="0.4">
      <c r="A138" s="4"/>
      <c r="B138" s="224">
        <v>135</v>
      </c>
      <c r="C138">
        <v>19</v>
      </c>
      <c r="D138" s="13" t="s">
        <v>497</v>
      </c>
      <c r="E138" s="14">
        <v>2181</v>
      </c>
      <c r="F138" s="14">
        <v>2798</v>
      </c>
      <c r="G138" s="182" t="s">
        <v>498</v>
      </c>
      <c r="H138" s="322">
        <v>19</v>
      </c>
      <c r="I138" s="429">
        <v>150000</v>
      </c>
      <c r="J138" s="428">
        <f t="shared" si="4"/>
        <v>300000</v>
      </c>
      <c r="K138" s="427">
        <f t="shared" si="5"/>
        <v>750000</v>
      </c>
      <c r="L138" s="248" t="s">
        <v>258</v>
      </c>
    </row>
    <row r="139" spans="1:12" ht="50.15" customHeight="1" thickBot="1" x14ac:dyDescent="0.4">
      <c r="B139" s="224">
        <v>136</v>
      </c>
      <c r="C139">
        <v>42</v>
      </c>
      <c r="D139" s="13" t="s">
        <v>499</v>
      </c>
      <c r="E139" s="14">
        <v>2207</v>
      </c>
      <c r="F139" s="14">
        <v>2890</v>
      </c>
      <c r="G139" s="182" t="s">
        <v>500</v>
      </c>
      <c r="H139" s="322">
        <v>42</v>
      </c>
      <c r="I139" s="429">
        <v>150000</v>
      </c>
      <c r="J139" s="428">
        <f t="shared" si="4"/>
        <v>300000</v>
      </c>
      <c r="K139" s="427">
        <f t="shared" si="5"/>
        <v>750000</v>
      </c>
      <c r="L139" s="248" t="s">
        <v>258</v>
      </c>
    </row>
    <row r="140" spans="1:12" ht="50.15" customHeight="1" thickBot="1" x14ac:dyDescent="0.4">
      <c r="B140" s="224">
        <v>137</v>
      </c>
      <c r="C140">
        <v>147</v>
      </c>
      <c r="D140" s="13" t="s">
        <v>501</v>
      </c>
      <c r="E140" s="14">
        <v>2192</v>
      </c>
      <c r="F140" s="14">
        <v>317</v>
      </c>
      <c r="G140" s="182" t="s">
        <v>502</v>
      </c>
      <c r="H140" s="321" t="s">
        <v>253</v>
      </c>
      <c r="I140" s="429" t="s">
        <v>253</v>
      </c>
      <c r="J140" s="428" t="str">
        <f t="shared" si="4"/>
        <v>Not Eligible</v>
      </c>
      <c r="K140" s="427" t="str">
        <f t="shared" si="5"/>
        <v>Not Eligible</v>
      </c>
      <c r="L140" s="248" t="s">
        <v>253</v>
      </c>
    </row>
    <row r="141" spans="1:12" ht="50.15" customHeight="1" thickBot="1" x14ac:dyDescent="0.4">
      <c r="B141" s="224">
        <v>138</v>
      </c>
      <c r="C141" s="224">
        <v>149</v>
      </c>
      <c r="D141" s="13" t="s">
        <v>503</v>
      </c>
      <c r="E141" s="14">
        <v>1900</v>
      </c>
      <c r="F141" s="14">
        <v>1667</v>
      </c>
      <c r="G141" s="182" t="s">
        <v>504</v>
      </c>
      <c r="H141" s="321" t="s">
        <v>253</v>
      </c>
      <c r="I141" s="429" t="s">
        <v>253</v>
      </c>
      <c r="J141" s="428" t="str">
        <f t="shared" si="4"/>
        <v>Not Eligible</v>
      </c>
      <c r="K141" s="427" t="str">
        <f t="shared" si="5"/>
        <v>Not Eligible</v>
      </c>
      <c r="L141" s="248" t="s">
        <v>253</v>
      </c>
    </row>
    <row r="142" spans="1:12" ht="50.15" customHeight="1" thickBot="1" x14ac:dyDescent="0.4">
      <c r="A142" s="4"/>
      <c r="B142" s="224">
        <v>139</v>
      </c>
      <c r="C142">
        <v>20</v>
      </c>
      <c r="D142" s="13" t="s">
        <v>505</v>
      </c>
      <c r="E142" s="14">
        <v>2039</v>
      </c>
      <c r="F142" s="14">
        <v>2197</v>
      </c>
      <c r="G142" s="182" t="s">
        <v>506</v>
      </c>
      <c r="H142" s="322">
        <v>20</v>
      </c>
      <c r="I142" s="429">
        <v>150000</v>
      </c>
      <c r="J142" s="428">
        <f t="shared" si="4"/>
        <v>300000</v>
      </c>
      <c r="K142" s="427">
        <f t="shared" si="5"/>
        <v>750000</v>
      </c>
      <c r="L142" s="248" t="s">
        <v>258</v>
      </c>
    </row>
    <row r="143" spans="1:12" ht="50.15" customHeight="1" thickBot="1" x14ac:dyDescent="0.4">
      <c r="B143" s="224">
        <v>140</v>
      </c>
      <c r="C143" s="224">
        <v>117</v>
      </c>
      <c r="D143" s="13" t="s">
        <v>507</v>
      </c>
      <c r="E143" s="14">
        <v>2202</v>
      </c>
      <c r="F143" s="14">
        <v>294</v>
      </c>
      <c r="G143" s="182" t="s">
        <v>508</v>
      </c>
      <c r="H143" s="321" t="s">
        <v>253</v>
      </c>
      <c r="I143" s="429" t="s">
        <v>253</v>
      </c>
      <c r="J143" s="428" t="str">
        <f t="shared" si="4"/>
        <v>Not Eligible</v>
      </c>
      <c r="K143" s="427" t="str">
        <f t="shared" si="5"/>
        <v>Not Eligible</v>
      </c>
      <c r="L143" s="248" t="s">
        <v>253</v>
      </c>
    </row>
    <row r="144" spans="1:12" ht="50.15" customHeight="1" thickBot="1" x14ac:dyDescent="0.4">
      <c r="B144" s="224">
        <v>141</v>
      </c>
      <c r="C144" s="224">
        <v>177</v>
      </c>
      <c r="D144" s="13" t="s">
        <v>509</v>
      </c>
      <c r="E144" s="14">
        <v>2016</v>
      </c>
      <c r="F144" s="14">
        <v>2</v>
      </c>
      <c r="G144" s="182" t="s">
        <v>252</v>
      </c>
      <c r="H144" s="321" t="s">
        <v>253</v>
      </c>
      <c r="I144" s="429" t="s">
        <v>253</v>
      </c>
      <c r="J144" s="428" t="str">
        <f t="shared" si="4"/>
        <v>Not Eligible</v>
      </c>
      <c r="K144" s="427" t="str">
        <f t="shared" si="5"/>
        <v>Not Eligible</v>
      </c>
      <c r="L144" s="248" t="s">
        <v>253</v>
      </c>
    </row>
    <row r="145" spans="1:12" ht="50.15" customHeight="1" thickBot="1" x14ac:dyDescent="0.4">
      <c r="B145" s="224">
        <v>142</v>
      </c>
      <c r="C145">
        <v>152</v>
      </c>
      <c r="D145" s="13" t="s">
        <v>510</v>
      </c>
      <c r="E145" s="14">
        <v>1897</v>
      </c>
      <c r="F145" s="14">
        <v>219</v>
      </c>
      <c r="G145" s="182" t="s">
        <v>511</v>
      </c>
      <c r="H145" s="321" t="s">
        <v>253</v>
      </c>
      <c r="I145" s="429" t="s">
        <v>253</v>
      </c>
      <c r="J145" s="428" t="str">
        <f t="shared" si="4"/>
        <v>Not Eligible</v>
      </c>
      <c r="K145" s="427" t="str">
        <f t="shared" si="5"/>
        <v>Not Eligible</v>
      </c>
      <c r="L145" s="248" t="s">
        <v>253</v>
      </c>
    </row>
    <row r="146" spans="1:12" ht="50.15" customHeight="1" thickBot="1" x14ac:dyDescent="0.4">
      <c r="A146" s="4"/>
      <c r="B146" s="224">
        <v>143</v>
      </c>
      <c r="C146">
        <v>183</v>
      </c>
      <c r="D146" s="13" t="s">
        <v>512</v>
      </c>
      <c r="E146" s="14">
        <v>2047</v>
      </c>
      <c r="F146" s="14">
        <v>8</v>
      </c>
      <c r="G146" s="182" t="s">
        <v>513</v>
      </c>
      <c r="H146" s="321" t="s">
        <v>253</v>
      </c>
      <c r="I146" s="429" t="s">
        <v>253</v>
      </c>
      <c r="J146" s="428" t="str">
        <f t="shared" si="4"/>
        <v>Not Eligible</v>
      </c>
      <c r="K146" s="427" t="str">
        <f t="shared" si="5"/>
        <v>Not Eligible</v>
      </c>
      <c r="L146" s="248" t="s">
        <v>253</v>
      </c>
    </row>
    <row r="147" spans="1:12" ht="50.15" customHeight="1" thickBot="1" x14ac:dyDescent="0.4">
      <c r="B147" s="224">
        <v>144</v>
      </c>
      <c r="C147">
        <v>122</v>
      </c>
      <c r="D147" s="13" t="s">
        <v>514</v>
      </c>
      <c r="E147" s="14">
        <v>2081</v>
      </c>
      <c r="F147" s="14">
        <v>982</v>
      </c>
      <c r="G147" s="182" t="s">
        <v>515</v>
      </c>
      <c r="H147" s="321" t="s">
        <v>253</v>
      </c>
      <c r="I147" s="429" t="s">
        <v>253</v>
      </c>
      <c r="J147" s="428" t="str">
        <f t="shared" si="4"/>
        <v>Not Eligible</v>
      </c>
      <c r="K147" s="427" t="str">
        <f t="shared" si="5"/>
        <v>Not Eligible</v>
      </c>
      <c r="L147" s="248" t="s">
        <v>253</v>
      </c>
    </row>
    <row r="148" spans="1:12" ht="50.15" customHeight="1" thickBot="1" x14ac:dyDescent="0.4">
      <c r="B148" s="224">
        <v>145</v>
      </c>
      <c r="C148">
        <v>191</v>
      </c>
      <c r="D148" s="13" t="s">
        <v>516</v>
      </c>
      <c r="E148" s="14">
        <v>2062</v>
      </c>
      <c r="F148" s="14">
        <v>8</v>
      </c>
      <c r="G148" s="182" t="s">
        <v>252</v>
      </c>
      <c r="H148" s="321" t="s">
        <v>253</v>
      </c>
      <c r="I148" s="429" t="s">
        <v>253</v>
      </c>
      <c r="J148" s="428" t="str">
        <f t="shared" si="4"/>
        <v>Not Eligible</v>
      </c>
      <c r="K148" s="427" t="str">
        <f t="shared" si="5"/>
        <v>Not Eligible</v>
      </c>
      <c r="L148" s="248" t="s">
        <v>253</v>
      </c>
    </row>
    <row r="149" spans="1:12" ht="50.15" customHeight="1" thickBot="1" x14ac:dyDescent="0.4">
      <c r="B149" s="224">
        <v>146</v>
      </c>
      <c r="C149">
        <v>90</v>
      </c>
      <c r="D149" s="13" t="s">
        <v>517</v>
      </c>
      <c r="E149" s="14">
        <v>1973</v>
      </c>
      <c r="F149" s="14">
        <v>242</v>
      </c>
      <c r="G149" s="182" t="s">
        <v>518</v>
      </c>
      <c r="H149" s="322">
        <v>90</v>
      </c>
      <c r="I149" s="429">
        <v>150000</v>
      </c>
      <c r="J149" s="428">
        <f t="shared" si="4"/>
        <v>300000</v>
      </c>
      <c r="K149" s="427">
        <f t="shared" si="5"/>
        <v>750000</v>
      </c>
      <c r="L149" s="248" t="s">
        <v>258</v>
      </c>
    </row>
    <row r="150" spans="1:12" ht="50.15" customHeight="1" thickBot="1" x14ac:dyDescent="0.4">
      <c r="A150" s="4"/>
      <c r="B150" s="224">
        <v>147</v>
      </c>
      <c r="C150" s="224">
        <v>61</v>
      </c>
      <c r="D150" s="13" t="s">
        <v>519</v>
      </c>
      <c r="E150" s="14">
        <v>2180</v>
      </c>
      <c r="F150" s="14">
        <v>42518</v>
      </c>
      <c r="G150" s="182" t="s">
        <v>520</v>
      </c>
      <c r="H150" s="322">
        <v>61</v>
      </c>
      <c r="I150" s="429">
        <v>1100000</v>
      </c>
      <c r="J150" s="428">
        <f t="shared" si="4"/>
        <v>2200000</v>
      </c>
      <c r="K150" s="427">
        <f t="shared" si="5"/>
        <v>5500000</v>
      </c>
      <c r="L150" s="248" t="s">
        <v>258</v>
      </c>
    </row>
    <row r="151" spans="1:12" ht="50.15" customHeight="1" thickBot="1" x14ac:dyDescent="0.4">
      <c r="B151" s="224">
        <v>148</v>
      </c>
      <c r="C151" s="224">
        <v>89</v>
      </c>
      <c r="D151" s="13" t="s">
        <v>521</v>
      </c>
      <c r="E151" s="14">
        <v>1967</v>
      </c>
      <c r="F151" s="14">
        <v>117</v>
      </c>
      <c r="G151" s="182" t="s">
        <v>522</v>
      </c>
      <c r="H151" s="322">
        <v>89</v>
      </c>
      <c r="I151" s="429">
        <v>150000</v>
      </c>
      <c r="J151" s="428">
        <f t="shared" si="4"/>
        <v>300000</v>
      </c>
      <c r="K151" s="427">
        <f t="shared" si="5"/>
        <v>750000</v>
      </c>
      <c r="L151" s="248" t="s">
        <v>258</v>
      </c>
    </row>
    <row r="152" spans="1:12" ht="50.15" customHeight="1" thickBot="1" x14ac:dyDescent="0.4">
      <c r="B152" s="224">
        <v>149</v>
      </c>
      <c r="C152">
        <v>88</v>
      </c>
      <c r="D152" s="13" t="s">
        <v>523</v>
      </c>
      <c r="E152" s="14">
        <v>2009</v>
      </c>
      <c r="F152" s="14">
        <v>1224</v>
      </c>
      <c r="G152" s="182" t="s">
        <v>524</v>
      </c>
      <c r="H152" s="322">
        <v>88</v>
      </c>
      <c r="I152" s="429">
        <v>150000</v>
      </c>
      <c r="J152" s="428">
        <f t="shared" si="4"/>
        <v>300000</v>
      </c>
      <c r="K152" s="427">
        <f t="shared" si="5"/>
        <v>750000</v>
      </c>
      <c r="L152" s="248" t="s">
        <v>258</v>
      </c>
    </row>
    <row r="153" spans="1:12" ht="50.15" customHeight="1" thickBot="1" x14ac:dyDescent="0.4">
      <c r="B153" s="224">
        <v>150</v>
      </c>
      <c r="C153">
        <v>75</v>
      </c>
      <c r="D153" s="13" t="s">
        <v>525</v>
      </c>
      <c r="E153" s="14">
        <v>2045</v>
      </c>
      <c r="F153" s="14">
        <v>220</v>
      </c>
      <c r="G153" s="182" t="s">
        <v>526</v>
      </c>
      <c r="H153" s="322">
        <v>75</v>
      </c>
      <c r="I153" s="429">
        <v>150000</v>
      </c>
      <c r="J153" s="428">
        <f t="shared" si="4"/>
        <v>300000</v>
      </c>
      <c r="K153" s="427">
        <f t="shared" si="5"/>
        <v>750000</v>
      </c>
      <c r="L153" s="248" t="s">
        <v>258</v>
      </c>
    </row>
    <row r="154" spans="1:12" ht="50.15" customHeight="1" thickBot="1" x14ac:dyDescent="0.4">
      <c r="A154" s="4"/>
      <c r="B154" s="224">
        <v>151</v>
      </c>
      <c r="C154">
        <v>70</v>
      </c>
      <c r="D154" s="13" t="s">
        <v>527</v>
      </c>
      <c r="E154" s="14">
        <v>1946</v>
      </c>
      <c r="F154" s="14">
        <v>789</v>
      </c>
      <c r="G154" s="182" t="s">
        <v>528</v>
      </c>
      <c r="H154" s="322">
        <v>70</v>
      </c>
      <c r="I154" s="429">
        <v>150000</v>
      </c>
      <c r="J154" s="428">
        <f t="shared" si="4"/>
        <v>300000</v>
      </c>
      <c r="K154" s="427">
        <f t="shared" si="5"/>
        <v>750000</v>
      </c>
      <c r="L154" s="248" t="s">
        <v>258</v>
      </c>
    </row>
    <row r="155" spans="1:12" ht="50.15" customHeight="1" thickBot="1" x14ac:dyDescent="0.4">
      <c r="B155" s="224">
        <v>152</v>
      </c>
      <c r="C155">
        <v>39</v>
      </c>
      <c r="D155" s="13" t="s">
        <v>529</v>
      </c>
      <c r="E155" s="14">
        <v>1977</v>
      </c>
      <c r="F155" s="14">
        <v>6850</v>
      </c>
      <c r="G155" s="182" t="s">
        <v>530</v>
      </c>
      <c r="H155" s="322">
        <v>39</v>
      </c>
      <c r="I155" s="429">
        <v>293022.17</v>
      </c>
      <c r="J155" s="428">
        <f t="shared" si="4"/>
        <v>586044.34</v>
      </c>
      <c r="K155" s="427">
        <f t="shared" si="5"/>
        <v>1465110.8499999999</v>
      </c>
      <c r="L155" s="248" t="s">
        <v>258</v>
      </c>
    </row>
    <row r="156" spans="1:12" ht="50.15" customHeight="1" thickBot="1" x14ac:dyDescent="0.4">
      <c r="B156" s="224">
        <v>153</v>
      </c>
      <c r="C156" s="224">
        <v>49</v>
      </c>
      <c r="D156" s="13" t="s">
        <v>531</v>
      </c>
      <c r="E156" s="14">
        <v>2001</v>
      </c>
      <c r="F156" s="14">
        <v>588</v>
      </c>
      <c r="G156" s="182" t="s">
        <v>532</v>
      </c>
      <c r="H156" s="322">
        <v>49</v>
      </c>
      <c r="I156" s="429">
        <v>150000</v>
      </c>
      <c r="J156" s="428">
        <f t="shared" si="4"/>
        <v>300000</v>
      </c>
      <c r="K156" s="427">
        <f t="shared" si="5"/>
        <v>750000</v>
      </c>
      <c r="L156" s="248" t="s">
        <v>258</v>
      </c>
    </row>
    <row r="157" spans="1:12" ht="50.15" customHeight="1" thickBot="1" x14ac:dyDescent="0.4">
      <c r="B157" s="224">
        <v>154</v>
      </c>
      <c r="C157" s="224">
        <v>1</v>
      </c>
      <c r="D157" s="13" t="s">
        <v>533</v>
      </c>
      <c r="E157" s="14">
        <v>2182</v>
      </c>
      <c r="F157" s="14">
        <v>9552</v>
      </c>
      <c r="G157" s="182" t="s">
        <v>534</v>
      </c>
      <c r="H157" s="322">
        <v>1</v>
      </c>
      <c r="I157" s="429">
        <v>455341.01</v>
      </c>
      <c r="J157" s="428">
        <f t="shared" si="4"/>
        <v>910682.02</v>
      </c>
      <c r="K157" s="427">
        <f t="shared" si="5"/>
        <v>2276705.0499999998</v>
      </c>
      <c r="L157" s="248" t="s">
        <v>258</v>
      </c>
    </row>
    <row r="158" spans="1:12" ht="50.15" customHeight="1" thickBot="1" x14ac:dyDescent="0.4">
      <c r="A158" s="4"/>
      <c r="B158" s="224">
        <v>155</v>
      </c>
      <c r="C158">
        <v>59</v>
      </c>
      <c r="D158" s="13" t="s">
        <v>535</v>
      </c>
      <c r="E158" s="14">
        <v>1999</v>
      </c>
      <c r="F158" s="14">
        <v>367</v>
      </c>
      <c r="G158" s="182" t="s">
        <v>536</v>
      </c>
      <c r="H158" s="322">
        <v>59</v>
      </c>
      <c r="I158" s="429">
        <v>150000</v>
      </c>
      <c r="J158" s="428">
        <f t="shared" si="4"/>
        <v>300000</v>
      </c>
      <c r="K158" s="427">
        <f t="shared" si="5"/>
        <v>750000</v>
      </c>
      <c r="L158" s="248" t="s">
        <v>258</v>
      </c>
    </row>
    <row r="159" spans="1:12" ht="50.15" customHeight="1" thickBot="1" x14ac:dyDescent="0.4">
      <c r="B159" s="224">
        <v>156</v>
      </c>
      <c r="C159" s="224">
        <v>193</v>
      </c>
      <c r="D159" s="13" t="s">
        <v>537</v>
      </c>
      <c r="E159" s="14">
        <v>2188</v>
      </c>
      <c r="F159" s="14">
        <v>564</v>
      </c>
      <c r="G159" s="182" t="s">
        <v>252</v>
      </c>
      <c r="H159" s="321" t="s">
        <v>253</v>
      </c>
      <c r="I159" s="429" t="s">
        <v>253</v>
      </c>
      <c r="J159" s="428" t="str">
        <f t="shared" si="4"/>
        <v>Not Eligible</v>
      </c>
      <c r="K159" s="427" t="str">
        <f t="shared" si="5"/>
        <v>Not Eligible</v>
      </c>
      <c r="L159" s="248" t="s">
        <v>253</v>
      </c>
    </row>
    <row r="160" spans="1:12" ht="50.15" customHeight="1" thickBot="1" x14ac:dyDescent="0.4">
      <c r="B160" s="224">
        <v>157</v>
      </c>
      <c r="C160">
        <v>56</v>
      </c>
      <c r="D160" s="13" t="s">
        <v>538</v>
      </c>
      <c r="E160" s="14">
        <v>2044</v>
      </c>
      <c r="F160" s="14">
        <v>1104</v>
      </c>
      <c r="G160" s="182" t="s">
        <v>539</v>
      </c>
      <c r="H160" s="322">
        <v>56</v>
      </c>
      <c r="I160" s="429">
        <v>150000</v>
      </c>
      <c r="J160" s="428">
        <f t="shared" si="4"/>
        <v>300000</v>
      </c>
      <c r="K160" s="427">
        <f t="shared" si="5"/>
        <v>750000</v>
      </c>
      <c r="L160" s="248" t="s">
        <v>258</v>
      </c>
    </row>
    <row r="161" spans="1:12" ht="50.15" customHeight="1" thickBot="1" x14ac:dyDescent="0.4">
      <c r="B161" s="224">
        <v>158</v>
      </c>
      <c r="C161">
        <v>2</v>
      </c>
      <c r="D161" s="13" t="s">
        <v>540</v>
      </c>
      <c r="E161" s="14">
        <v>2142</v>
      </c>
      <c r="F161" s="14">
        <v>38612</v>
      </c>
      <c r="G161" s="182" t="s">
        <v>645</v>
      </c>
      <c r="H161" s="322">
        <v>2</v>
      </c>
      <c r="I161" s="429">
        <v>1100000</v>
      </c>
      <c r="J161" s="428">
        <f t="shared" si="4"/>
        <v>2200000</v>
      </c>
      <c r="K161" s="427">
        <f t="shared" si="5"/>
        <v>5500000</v>
      </c>
      <c r="L161" s="248" t="s">
        <v>258</v>
      </c>
    </row>
    <row r="162" spans="1:12" ht="50.15" customHeight="1" thickBot="1" x14ac:dyDescent="0.4">
      <c r="A162" s="4"/>
      <c r="B162" s="224">
        <v>159</v>
      </c>
      <c r="C162">
        <v>58</v>
      </c>
      <c r="D162" s="13" t="s">
        <v>541</v>
      </c>
      <c r="E162" s="14">
        <v>2104</v>
      </c>
      <c r="F162" s="14">
        <v>2678</v>
      </c>
      <c r="G162" s="182" t="s">
        <v>542</v>
      </c>
      <c r="H162" s="322">
        <v>58</v>
      </c>
      <c r="I162" s="429">
        <v>150000</v>
      </c>
      <c r="J162" s="428">
        <f t="shared" si="4"/>
        <v>300000</v>
      </c>
      <c r="K162" s="427">
        <f t="shared" si="5"/>
        <v>750000</v>
      </c>
      <c r="L162" s="248" t="s">
        <v>258</v>
      </c>
    </row>
    <row r="163" spans="1:12" ht="50.15" customHeight="1" thickBot="1" x14ac:dyDescent="0.4">
      <c r="B163" s="224">
        <v>160</v>
      </c>
      <c r="C163" s="224">
        <v>153</v>
      </c>
      <c r="D163" s="13" t="s">
        <v>543</v>
      </c>
      <c r="E163" s="14">
        <v>1944</v>
      </c>
      <c r="F163" s="14">
        <v>2227</v>
      </c>
      <c r="G163" s="182" t="s">
        <v>544</v>
      </c>
      <c r="H163" s="321" t="s">
        <v>253</v>
      </c>
      <c r="I163" s="429" t="s">
        <v>253</v>
      </c>
      <c r="J163" s="428" t="str">
        <f t="shared" si="4"/>
        <v>Not Eligible</v>
      </c>
      <c r="K163" s="427" t="str">
        <f t="shared" si="5"/>
        <v>Not Eligible</v>
      </c>
      <c r="L163" s="248" t="s">
        <v>253</v>
      </c>
    </row>
    <row r="164" spans="1:12" ht="50.15" customHeight="1" thickBot="1" x14ac:dyDescent="0.4">
      <c r="B164" s="224">
        <v>161</v>
      </c>
      <c r="C164" s="224">
        <v>109</v>
      </c>
      <c r="D164" s="13" t="s">
        <v>545</v>
      </c>
      <c r="E164" s="14">
        <v>2103</v>
      </c>
      <c r="F164" s="14">
        <v>1719</v>
      </c>
      <c r="G164" s="182" t="s">
        <v>546</v>
      </c>
      <c r="H164" s="321" t="s">
        <v>253</v>
      </c>
      <c r="I164" s="429" t="s">
        <v>253</v>
      </c>
      <c r="J164" s="428" t="str">
        <f t="shared" si="4"/>
        <v>Not Eligible</v>
      </c>
      <c r="K164" s="427" t="str">
        <f t="shared" si="5"/>
        <v>Not Eligible</v>
      </c>
      <c r="L164" s="248" t="s">
        <v>253</v>
      </c>
    </row>
    <row r="165" spans="1:12" ht="50.15" customHeight="1" thickBot="1" x14ac:dyDescent="0.4">
      <c r="B165" s="224">
        <v>162</v>
      </c>
      <c r="C165">
        <v>108</v>
      </c>
      <c r="D165" s="13" t="s">
        <v>547</v>
      </c>
      <c r="E165" s="14">
        <v>1935</v>
      </c>
      <c r="F165" s="14">
        <v>1457</v>
      </c>
      <c r="G165" s="182" t="s">
        <v>548</v>
      </c>
      <c r="H165" s="321" t="s">
        <v>253</v>
      </c>
      <c r="I165" s="429" t="s">
        <v>253</v>
      </c>
      <c r="J165" s="428" t="str">
        <f t="shared" si="4"/>
        <v>Not Eligible</v>
      </c>
      <c r="K165" s="427" t="str">
        <f t="shared" si="5"/>
        <v>Not Eligible</v>
      </c>
      <c r="L165" s="248" t="s">
        <v>253</v>
      </c>
    </row>
    <row r="166" spans="1:12" ht="50.15" customHeight="1" thickBot="1" x14ac:dyDescent="0.4">
      <c r="B166" s="224">
        <v>163</v>
      </c>
      <c r="C166">
        <v>72</v>
      </c>
      <c r="D166" s="13" t="s">
        <v>549</v>
      </c>
      <c r="E166" s="14">
        <v>2257</v>
      </c>
      <c r="F166" s="14">
        <v>973</v>
      </c>
      <c r="G166" s="182" t="s">
        <v>550</v>
      </c>
      <c r="H166" s="322">
        <v>72</v>
      </c>
      <c r="I166" s="429">
        <v>150000</v>
      </c>
      <c r="J166" s="428">
        <f t="shared" si="4"/>
        <v>300000</v>
      </c>
      <c r="K166" s="427">
        <f t="shared" si="5"/>
        <v>750000</v>
      </c>
      <c r="L166" s="248" t="s">
        <v>258</v>
      </c>
    </row>
    <row r="167" spans="1:12" ht="50.15" customHeight="1" thickBot="1" x14ac:dyDescent="0.4">
      <c r="B167" s="224">
        <v>164</v>
      </c>
      <c r="C167">
        <v>154</v>
      </c>
      <c r="D167" s="13" t="s">
        <v>551</v>
      </c>
      <c r="E167" s="14">
        <v>2195</v>
      </c>
      <c r="F167" s="14">
        <v>282</v>
      </c>
      <c r="G167" s="182" t="s">
        <v>552</v>
      </c>
      <c r="H167" s="321" t="s">
        <v>253</v>
      </c>
      <c r="I167" s="429" t="s">
        <v>253</v>
      </c>
      <c r="J167" s="428" t="str">
        <f t="shared" si="4"/>
        <v>Not Eligible</v>
      </c>
      <c r="K167" s="427" t="str">
        <f t="shared" si="5"/>
        <v>Not Eligible</v>
      </c>
      <c r="L167" s="248" t="s">
        <v>253</v>
      </c>
    </row>
    <row r="168" spans="1:12" ht="50.15" customHeight="1" thickBot="1" x14ac:dyDescent="0.4">
      <c r="A168" s="4"/>
      <c r="B168" s="224">
        <v>165</v>
      </c>
      <c r="C168">
        <v>172</v>
      </c>
      <c r="D168" s="13" t="s">
        <v>553</v>
      </c>
      <c r="E168" s="14">
        <v>2244</v>
      </c>
      <c r="F168" s="14">
        <v>4831</v>
      </c>
      <c r="G168" s="182" t="s">
        <v>252</v>
      </c>
      <c r="H168" s="321" t="s">
        <v>253</v>
      </c>
      <c r="I168" s="429" t="s">
        <v>253</v>
      </c>
      <c r="J168" s="428" t="str">
        <f t="shared" si="4"/>
        <v>Not Eligible</v>
      </c>
      <c r="K168" s="427" t="str">
        <f t="shared" si="5"/>
        <v>Not Eligible</v>
      </c>
      <c r="L168" s="248" t="s">
        <v>253</v>
      </c>
    </row>
    <row r="169" spans="1:12" ht="50.15" customHeight="1" thickBot="1" x14ac:dyDescent="0.4">
      <c r="B169" s="224">
        <v>166</v>
      </c>
      <c r="C169">
        <v>126</v>
      </c>
      <c r="D169" s="13" t="s">
        <v>554</v>
      </c>
      <c r="E169" s="14">
        <v>2138</v>
      </c>
      <c r="F169" s="14">
        <v>3771</v>
      </c>
      <c r="G169" s="182" t="s">
        <v>555</v>
      </c>
      <c r="H169" s="321" t="s">
        <v>253</v>
      </c>
      <c r="I169" s="429" t="s">
        <v>253</v>
      </c>
      <c r="J169" s="428" t="str">
        <f t="shared" si="4"/>
        <v>Not Eligible</v>
      </c>
      <c r="K169" s="427" t="str">
        <f t="shared" si="5"/>
        <v>Not Eligible</v>
      </c>
      <c r="L169" s="248" t="s">
        <v>253</v>
      </c>
    </row>
    <row r="170" spans="1:12" ht="50.15" customHeight="1" thickBot="1" x14ac:dyDescent="0.4">
      <c r="B170" s="224">
        <v>167</v>
      </c>
      <c r="C170">
        <v>160</v>
      </c>
      <c r="D170" s="13" t="s">
        <v>556</v>
      </c>
      <c r="E170" s="14">
        <v>1978</v>
      </c>
      <c r="F170" s="14">
        <v>1173</v>
      </c>
      <c r="G170" s="182" t="s">
        <v>252</v>
      </c>
      <c r="H170" s="321" t="s">
        <v>253</v>
      </c>
      <c r="I170" s="429" t="s">
        <v>253</v>
      </c>
      <c r="J170" s="428" t="str">
        <f t="shared" si="4"/>
        <v>Not Eligible</v>
      </c>
      <c r="K170" s="427" t="str">
        <f t="shared" si="5"/>
        <v>Not Eligible</v>
      </c>
      <c r="L170" s="248" t="s">
        <v>253</v>
      </c>
    </row>
    <row r="171" spans="1:12" ht="50.15" customHeight="1" thickBot="1" x14ac:dyDescent="0.4">
      <c r="B171" s="224">
        <v>168</v>
      </c>
      <c r="C171">
        <v>64</v>
      </c>
      <c r="D171" s="13" t="s">
        <v>557</v>
      </c>
      <c r="E171" s="14">
        <v>2096</v>
      </c>
      <c r="F171" s="14">
        <v>1195</v>
      </c>
      <c r="G171" s="182" t="s">
        <v>558</v>
      </c>
      <c r="H171" s="322">
        <v>64</v>
      </c>
      <c r="I171" s="429">
        <v>150000</v>
      </c>
      <c r="J171" s="428">
        <f t="shared" si="4"/>
        <v>300000</v>
      </c>
      <c r="K171" s="427">
        <f t="shared" si="5"/>
        <v>750000</v>
      </c>
      <c r="L171" s="248" t="s">
        <v>258</v>
      </c>
    </row>
    <row r="172" spans="1:12" ht="50.15" customHeight="1" thickBot="1" x14ac:dyDescent="0.4">
      <c r="A172" s="4"/>
      <c r="B172" s="224">
        <v>169</v>
      </c>
      <c r="C172" s="224">
        <v>161</v>
      </c>
      <c r="D172" s="13" t="s">
        <v>559</v>
      </c>
      <c r="E172" s="14">
        <v>2022</v>
      </c>
      <c r="F172" s="14">
        <v>7</v>
      </c>
      <c r="G172" s="182" t="s">
        <v>252</v>
      </c>
      <c r="H172" s="321" t="s">
        <v>253</v>
      </c>
      <c r="I172" s="429" t="s">
        <v>253</v>
      </c>
      <c r="J172" s="428" t="str">
        <f t="shared" si="4"/>
        <v>Not Eligible</v>
      </c>
      <c r="K172" s="427" t="str">
        <f t="shared" si="5"/>
        <v>Not Eligible</v>
      </c>
      <c r="L172" s="248" t="s">
        <v>253</v>
      </c>
    </row>
    <row r="173" spans="1:12" ht="50.15" customHeight="1" thickBot="1" x14ac:dyDescent="0.4">
      <c r="B173" s="224">
        <v>170</v>
      </c>
      <c r="C173">
        <v>44</v>
      </c>
      <c r="D173" s="13" t="s">
        <v>560</v>
      </c>
      <c r="E173" s="14">
        <v>2087</v>
      </c>
      <c r="F173" s="14">
        <v>2657</v>
      </c>
      <c r="G173" s="182" t="s">
        <v>561</v>
      </c>
      <c r="H173" s="322">
        <v>44</v>
      </c>
      <c r="I173" s="429">
        <v>150000</v>
      </c>
      <c r="J173" s="428">
        <f t="shared" si="4"/>
        <v>300000</v>
      </c>
      <c r="K173" s="427">
        <f t="shared" si="5"/>
        <v>750000</v>
      </c>
      <c r="L173" s="248" t="s">
        <v>258</v>
      </c>
    </row>
    <row r="174" spans="1:12" ht="50.15" customHeight="1" thickBot="1" x14ac:dyDescent="0.4">
      <c r="B174" s="224">
        <v>171</v>
      </c>
      <c r="C174">
        <v>15</v>
      </c>
      <c r="D174" s="13" t="s">
        <v>562</v>
      </c>
      <c r="E174" s="14">
        <v>1994</v>
      </c>
      <c r="F174" s="14">
        <v>1448</v>
      </c>
      <c r="G174" s="182" t="s">
        <v>563</v>
      </c>
      <c r="H174" s="322">
        <v>15</v>
      </c>
      <c r="I174" s="429">
        <v>150000</v>
      </c>
      <c r="J174" s="428">
        <f t="shared" si="4"/>
        <v>300000</v>
      </c>
      <c r="K174" s="427">
        <f t="shared" si="5"/>
        <v>750000</v>
      </c>
      <c r="L174" s="248" t="s">
        <v>258</v>
      </c>
    </row>
    <row r="175" spans="1:12" ht="50.15" customHeight="1" thickBot="1" x14ac:dyDescent="0.4">
      <c r="B175" s="224">
        <v>172</v>
      </c>
      <c r="C175">
        <v>94</v>
      </c>
      <c r="D175" s="13" t="s">
        <v>564</v>
      </c>
      <c r="E175" s="14">
        <v>2225</v>
      </c>
      <c r="F175" s="14">
        <v>218</v>
      </c>
      <c r="G175" s="182" t="s">
        <v>565</v>
      </c>
      <c r="H175" s="322">
        <v>94</v>
      </c>
      <c r="I175" s="429">
        <v>150000</v>
      </c>
      <c r="J175" s="428">
        <f t="shared" si="4"/>
        <v>300000</v>
      </c>
      <c r="K175" s="427">
        <f t="shared" si="5"/>
        <v>750000</v>
      </c>
      <c r="L175" s="248" t="s">
        <v>258</v>
      </c>
    </row>
    <row r="176" spans="1:12" ht="50.15" customHeight="1" thickBot="1" x14ac:dyDescent="0.4">
      <c r="A176" s="4"/>
      <c r="B176" s="224">
        <v>173</v>
      </c>
      <c r="C176">
        <v>168</v>
      </c>
      <c r="D176" s="13" t="s">
        <v>566</v>
      </c>
      <c r="E176" s="14">
        <v>2247</v>
      </c>
      <c r="F176" s="14">
        <v>60</v>
      </c>
      <c r="G176" s="182" t="s">
        <v>252</v>
      </c>
      <c r="H176" s="321" t="s">
        <v>253</v>
      </c>
      <c r="I176" s="429" t="s">
        <v>253</v>
      </c>
      <c r="J176" s="428" t="str">
        <f t="shared" si="4"/>
        <v>Not Eligible</v>
      </c>
      <c r="K176" s="427" t="str">
        <f t="shared" si="5"/>
        <v>Not Eligible</v>
      </c>
      <c r="L176" s="248" t="s">
        <v>253</v>
      </c>
    </row>
    <row r="177" spans="1:12" ht="50.15" customHeight="1" thickBot="1" x14ac:dyDescent="0.4">
      <c r="B177" s="224">
        <v>174</v>
      </c>
      <c r="C177">
        <v>8</v>
      </c>
      <c r="D177" s="13" t="s">
        <v>567</v>
      </c>
      <c r="E177" s="14">
        <v>2083</v>
      </c>
      <c r="F177" s="14">
        <v>9142</v>
      </c>
      <c r="G177" s="182" t="s">
        <v>568</v>
      </c>
      <c r="H177" s="322">
        <v>8</v>
      </c>
      <c r="I177" s="429">
        <v>380864.69</v>
      </c>
      <c r="J177" s="428">
        <f t="shared" si="4"/>
        <v>761729.38</v>
      </c>
      <c r="K177" s="427">
        <f t="shared" si="5"/>
        <v>1904323.45</v>
      </c>
      <c r="L177" s="248" t="s">
        <v>258</v>
      </c>
    </row>
    <row r="178" spans="1:12" ht="50.15" customHeight="1" thickBot="1" x14ac:dyDescent="0.4">
      <c r="B178" s="224">
        <v>175</v>
      </c>
      <c r="C178">
        <v>28</v>
      </c>
      <c r="D178" s="13" t="s">
        <v>569</v>
      </c>
      <c r="E178" s="14">
        <v>1948</v>
      </c>
      <c r="F178" s="14">
        <v>2764</v>
      </c>
      <c r="G178" s="182" t="s">
        <v>570</v>
      </c>
      <c r="H178" s="322">
        <v>28</v>
      </c>
      <c r="I178" s="429">
        <v>150000</v>
      </c>
      <c r="J178" s="428">
        <f t="shared" si="4"/>
        <v>300000</v>
      </c>
      <c r="K178" s="427">
        <f t="shared" si="5"/>
        <v>750000</v>
      </c>
      <c r="L178" s="248" t="s">
        <v>258</v>
      </c>
    </row>
    <row r="179" spans="1:12" ht="50.15" customHeight="1" thickBot="1" x14ac:dyDescent="0.4">
      <c r="B179" s="224">
        <v>176</v>
      </c>
      <c r="C179" s="224">
        <v>181</v>
      </c>
      <c r="D179" s="13" t="s">
        <v>571</v>
      </c>
      <c r="E179" s="14">
        <v>2144</v>
      </c>
      <c r="F179" s="14">
        <v>294</v>
      </c>
      <c r="G179" s="182" t="s">
        <v>572</v>
      </c>
      <c r="H179" s="321" t="s">
        <v>253</v>
      </c>
      <c r="I179" s="429" t="s">
        <v>253</v>
      </c>
      <c r="J179" s="428" t="str">
        <f t="shared" si="4"/>
        <v>Not Eligible</v>
      </c>
      <c r="K179" s="427" t="str">
        <f t="shared" si="5"/>
        <v>Not Eligible</v>
      </c>
      <c r="L179" s="248" t="s">
        <v>253</v>
      </c>
    </row>
    <row r="180" spans="1:12" ht="50.15" customHeight="1" thickBot="1" x14ac:dyDescent="0.4">
      <c r="A180" s="4"/>
      <c r="B180" s="224">
        <v>177</v>
      </c>
      <c r="C180">
        <v>115</v>
      </c>
      <c r="D180" s="13" t="s">
        <v>573</v>
      </c>
      <c r="E180" s="14">
        <v>2209</v>
      </c>
      <c r="F180" s="14">
        <v>485</v>
      </c>
      <c r="G180" s="182" t="s">
        <v>574</v>
      </c>
      <c r="H180" s="321" t="s">
        <v>253</v>
      </c>
      <c r="I180" s="429" t="s">
        <v>253</v>
      </c>
      <c r="J180" s="428" t="str">
        <f t="shared" si="4"/>
        <v>Not Eligible</v>
      </c>
      <c r="K180" s="427" t="str">
        <f t="shared" si="5"/>
        <v>Not Eligible</v>
      </c>
      <c r="L180" s="248" t="s">
        <v>253</v>
      </c>
    </row>
    <row r="181" spans="1:12" ht="50.15" customHeight="1" thickBot="1" x14ac:dyDescent="0.4">
      <c r="B181" s="224">
        <v>178</v>
      </c>
      <c r="C181">
        <v>104</v>
      </c>
      <c r="D181" s="13" t="s">
        <v>575</v>
      </c>
      <c r="E181" s="14">
        <v>2018</v>
      </c>
      <c r="F181" s="14">
        <v>3</v>
      </c>
      <c r="G181" s="182" t="s">
        <v>576</v>
      </c>
      <c r="H181" s="321" t="s">
        <v>253</v>
      </c>
      <c r="I181" s="429" t="s">
        <v>253</v>
      </c>
      <c r="J181" s="428" t="str">
        <f t="shared" si="4"/>
        <v>Not Eligible</v>
      </c>
      <c r="K181" s="427" t="str">
        <f t="shared" si="5"/>
        <v>Not Eligible</v>
      </c>
      <c r="L181" s="248" t="s">
        <v>253</v>
      </c>
    </row>
    <row r="182" spans="1:12" ht="50.15" customHeight="1" thickBot="1" x14ac:dyDescent="0.4">
      <c r="B182" s="224">
        <v>179</v>
      </c>
      <c r="C182" s="224">
        <v>33</v>
      </c>
      <c r="D182" s="13" t="s">
        <v>577</v>
      </c>
      <c r="E182" s="14">
        <v>2003</v>
      </c>
      <c r="F182" s="14">
        <v>1362</v>
      </c>
      <c r="G182" s="182" t="s">
        <v>578</v>
      </c>
      <c r="H182" s="322">
        <v>33</v>
      </c>
      <c r="I182" s="429">
        <v>150000</v>
      </c>
      <c r="J182" s="428">
        <f t="shared" si="4"/>
        <v>300000</v>
      </c>
      <c r="K182" s="427">
        <f t="shared" si="5"/>
        <v>750000</v>
      </c>
      <c r="L182" s="248" t="s">
        <v>258</v>
      </c>
    </row>
    <row r="183" spans="1:12" ht="50.15" customHeight="1" thickBot="1" x14ac:dyDescent="0.4">
      <c r="B183" s="224">
        <v>180</v>
      </c>
      <c r="C183">
        <v>24</v>
      </c>
      <c r="D183" s="13" t="s">
        <v>579</v>
      </c>
      <c r="E183" s="14">
        <v>2102</v>
      </c>
      <c r="F183" s="14">
        <v>2297</v>
      </c>
      <c r="G183" s="182" t="s">
        <v>580</v>
      </c>
      <c r="H183" s="322">
        <v>24</v>
      </c>
      <c r="I183" s="429">
        <v>150000</v>
      </c>
      <c r="J183" s="428">
        <f t="shared" si="4"/>
        <v>300000</v>
      </c>
      <c r="K183" s="427">
        <f t="shared" si="5"/>
        <v>750000</v>
      </c>
      <c r="L183" s="248" t="s">
        <v>258</v>
      </c>
    </row>
    <row r="184" spans="1:12" ht="50.15" customHeight="1" thickBot="1" x14ac:dyDescent="0.4">
      <c r="A184" s="4"/>
      <c r="B184" s="224">
        <v>181</v>
      </c>
      <c r="C184">
        <v>18</v>
      </c>
      <c r="D184" s="13" t="s">
        <v>581</v>
      </c>
      <c r="E184" s="14">
        <v>2055</v>
      </c>
      <c r="F184" s="14">
        <v>4462</v>
      </c>
      <c r="G184" s="182" t="s">
        <v>582</v>
      </c>
      <c r="H184" s="322">
        <v>18</v>
      </c>
      <c r="I184" s="429">
        <v>185274.33</v>
      </c>
      <c r="J184" s="428">
        <f t="shared" si="4"/>
        <v>370548.66</v>
      </c>
      <c r="K184" s="427">
        <f t="shared" si="5"/>
        <v>926371.64999999991</v>
      </c>
      <c r="L184" s="248" t="s">
        <v>258</v>
      </c>
    </row>
    <row r="185" spans="1:12" ht="50.15" customHeight="1" thickBot="1" x14ac:dyDescent="0.4">
      <c r="B185" s="224">
        <v>182</v>
      </c>
      <c r="C185" s="224">
        <v>57</v>
      </c>
      <c r="D185" s="13" t="s">
        <v>583</v>
      </c>
      <c r="E185" s="14">
        <v>2242</v>
      </c>
      <c r="F185" s="14">
        <v>11502</v>
      </c>
      <c r="G185" s="182" t="s">
        <v>584</v>
      </c>
      <c r="H185" s="322">
        <v>57</v>
      </c>
      <c r="I185" s="429">
        <v>470900.55</v>
      </c>
      <c r="J185" s="428">
        <f t="shared" si="4"/>
        <v>941801.1</v>
      </c>
      <c r="K185" s="427">
        <f t="shared" si="5"/>
        <v>2354502.75</v>
      </c>
      <c r="L185" s="248" t="s">
        <v>258</v>
      </c>
    </row>
    <row r="186" spans="1:12" ht="50.15" customHeight="1" thickBot="1" x14ac:dyDescent="0.4">
      <c r="B186" s="224">
        <v>183</v>
      </c>
      <c r="C186">
        <v>50</v>
      </c>
      <c r="D186" s="13" t="s">
        <v>585</v>
      </c>
      <c r="E186" s="14">
        <v>2197</v>
      </c>
      <c r="F186" s="14">
        <v>2061</v>
      </c>
      <c r="G186" s="182" t="s">
        <v>586</v>
      </c>
      <c r="H186" s="322">
        <v>50</v>
      </c>
      <c r="I186" s="429">
        <v>150000</v>
      </c>
      <c r="J186" s="428">
        <f t="shared" si="4"/>
        <v>300000</v>
      </c>
      <c r="K186" s="427">
        <f t="shared" si="5"/>
        <v>750000</v>
      </c>
      <c r="L186" s="248" t="s">
        <v>258</v>
      </c>
    </row>
    <row r="187" spans="1:12" ht="50.15" customHeight="1" thickBot="1" x14ac:dyDescent="0.4">
      <c r="B187" s="224">
        <v>184</v>
      </c>
      <c r="C187">
        <v>195</v>
      </c>
      <c r="D187" s="13" t="s">
        <v>587</v>
      </c>
      <c r="E187" s="14">
        <v>2222</v>
      </c>
      <c r="F187" s="14">
        <v>4</v>
      </c>
      <c r="G187" s="182" t="s">
        <v>252</v>
      </c>
      <c r="H187" s="321" t="s">
        <v>253</v>
      </c>
      <c r="I187" s="429" t="s">
        <v>253</v>
      </c>
      <c r="J187" s="428" t="str">
        <f t="shared" si="4"/>
        <v>Not Eligible</v>
      </c>
      <c r="K187" s="427" t="str">
        <f t="shared" si="5"/>
        <v>Not Eligible</v>
      </c>
      <c r="L187" s="248" t="s">
        <v>253</v>
      </c>
    </row>
    <row r="188" spans="1:12" ht="50.15" customHeight="1" thickBot="1" x14ac:dyDescent="0.4">
      <c r="A188" s="4"/>
      <c r="B188" s="224">
        <v>185</v>
      </c>
      <c r="C188" s="224">
        <v>125</v>
      </c>
      <c r="D188" s="13" t="s">
        <v>588</v>
      </c>
      <c r="E188" s="14">
        <v>2210</v>
      </c>
      <c r="F188" s="14">
        <v>27</v>
      </c>
      <c r="G188" s="182" t="s">
        <v>589</v>
      </c>
      <c r="H188" s="321" t="s">
        <v>253</v>
      </c>
      <c r="I188" s="429" t="s">
        <v>253</v>
      </c>
      <c r="J188" s="428" t="str">
        <f t="shared" si="4"/>
        <v>Not Eligible</v>
      </c>
      <c r="K188" s="427" t="str">
        <f t="shared" si="5"/>
        <v>Not Eligible</v>
      </c>
      <c r="L188" s="248" t="s">
        <v>253</v>
      </c>
    </row>
    <row r="189" spans="1:12" ht="50.15" customHeight="1" thickBot="1" x14ac:dyDescent="0.4">
      <c r="B189" s="224">
        <v>186</v>
      </c>
      <c r="C189">
        <v>27</v>
      </c>
      <c r="D189" s="13" t="s">
        <v>590</v>
      </c>
      <c r="E189" s="14">
        <v>2204</v>
      </c>
      <c r="F189" s="14">
        <v>1428</v>
      </c>
      <c r="G189" s="182" t="s">
        <v>591</v>
      </c>
      <c r="H189" s="322">
        <v>27</v>
      </c>
      <c r="I189" s="429">
        <v>150000</v>
      </c>
      <c r="J189" s="428">
        <f t="shared" si="4"/>
        <v>300000</v>
      </c>
      <c r="K189" s="427">
        <f t="shared" si="5"/>
        <v>750000</v>
      </c>
      <c r="L189" s="248" t="s">
        <v>258</v>
      </c>
    </row>
    <row r="190" spans="1:12" ht="50.15" customHeight="1" thickBot="1" x14ac:dyDescent="0.4">
      <c r="B190" s="224">
        <v>187</v>
      </c>
      <c r="C190">
        <v>146</v>
      </c>
      <c r="D190" s="13" t="s">
        <v>592</v>
      </c>
      <c r="E190" s="14">
        <v>2213</v>
      </c>
      <c r="F190" s="14">
        <v>370</v>
      </c>
      <c r="G190" s="182" t="s">
        <v>593</v>
      </c>
      <c r="H190" s="321" t="s">
        <v>253</v>
      </c>
      <c r="I190" s="429" t="s">
        <v>253</v>
      </c>
      <c r="J190" s="428" t="str">
        <f t="shared" si="4"/>
        <v>Not Eligible</v>
      </c>
      <c r="K190" s="427" t="str">
        <f t="shared" si="5"/>
        <v>Not Eligible</v>
      </c>
      <c r="L190" s="248" t="s">
        <v>253</v>
      </c>
    </row>
    <row r="191" spans="1:12" ht="50.15" customHeight="1" thickBot="1" x14ac:dyDescent="0.4">
      <c r="B191" s="224">
        <v>188</v>
      </c>
      <c r="C191">
        <v>100</v>
      </c>
      <c r="D191" s="13" t="s">
        <v>594</v>
      </c>
      <c r="E191" s="14">
        <v>2116</v>
      </c>
      <c r="F191" s="14">
        <v>935</v>
      </c>
      <c r="G191" s="182" t="s">
        <v>595</v>
      </c>
      <c r="H191" s="322">
        <v>100</v>
      </c>
      <c r="I191" s="429">
        <v>150000</v>
      </c>
      <c r="J191" s="428">
        <f t="shared" si="4"/>
        <v>300000</v>
      </c>
      <c r="K191" s="427">
        <f t="shared" si="5"/>
        <v>750000</v>
      </c>
      <c r="L191" s="248" t="s">
        <v>258</v>
      </c>
    </row>
    <row r="192" spans="1:12" ht="50.15" customHeight="1" thickBot="1" x14ac:dyDescent="0.4">
      <c r="A192" s="4"/>
      <c r="B192" s="224">
        <v>189</v>
      </c>
      <c r="C192">
        <v>91</v>
      </c>
      <c r="D192" s="13" t="s">
        <v>596</v>
      </c>
      <c r="E192" s="14">
        <v>1947</v>
      </c>
      <c r="F192" s="14">
        <v>563</v>
      </c>
      <c r="G192" s="182" t="s">
        <v>597</v>
      </c>
      <c r="H192" s="322">
        <v>91</v>
      </c>
      <c r="I192" s="429">
        <v>150000</v>
      </c>
      <c r="J192" s="428">
        <f t="shared" si="4"/>
        <v>300000</v>
      </c>
      <c r="K192" s="427">
        <f t="shared" si="5"/>
        <v>750000</v>
      </c>
      <c r="L192" s="248" t="s">
        <v>258</v>
      </c>
    </row>
    <row r="193" spans="1:12" ht="50.15" customHeight="1" thickBot="1" x14ac:dyDescent="0.4">
      <c r="B193" s="224">
        <v>190</v>
      </c>
      <c r="C193" s="224">
        <v>173</v>
      </c>
      <c r="D193" s="13" t="s">
        <v>598</v>
      </c>
      <c r="E193" s="14">
        <v>2220</v>
      </c>
      <c r="F193" s="14">
        <v>204</v>
      </c>
      <c r="G193" s="182" t="s">
        <v>599</v>
      </c>
      <c r="H193" s="321" t="s">
        <v>253</v>
      </c>
      <c r="I193" s="429" t="s">
        <v>253</v>
      </c>
      <c r="J193" s="428" t="str">
        <f t="shared" si="4"/>
        <v>Not Eligible</v>
      </c>
      <c r="K193" s="427" t="str">
        <f t="shared" si="5"/>
        <v>Not Eligible</v>
      </c>
      <c r="L193" s="248" t="s">
        <v>253</v>
      </c>
    </row>
    <row r="194" spans="1:12" ht="50.15" customHeight="1" thickBot="1" x14ac:dyDescent="0.4">
      <c r="B194" s="224">
        <v>191</v>
      </c>
      <c r="C194">
        <v>106</v>
      </c>
      <c r="D194" s="13" t="s">
        <v>600</v>
      </c>
      <c r="E194" s="14">
        <v>1936</v>
      </c>
      <c r="F194" s="14">
        <v>974</v>
      </c>
      <c r="G194" s="182" t="s">
        <v>601</v>
      </c>
      <c r="H194" s="321" t="s">
        <v>253</v>
      </c>
      <c r="I194" s="429" t="s">
        <v>253</v>
      </c>
      <c r="J194" s="428" t="str">
        <f t="shared" si="4"/>
        <v>Not Eligible</v>
      </c>
      <c r="K194" s="427" t="str">
        <f t="shared" si="5"/>
        <v>Not Eligible</v>
      </c>
      <c r="L194" s="248" t="s">
        <v>253</v>
      </c>
    </row>
    <row r="195" spans="1:12" ht="50.15" customHeight="1" thickBot="1" x14ac:dyDescent="0.4">
      <c r="B195" s="224">
        <v>192</v>
      </c>
      <c r="C195">
        <v>148</v>
      </c>
      <c r="D195" s="13" t="s">
        <v>602</v>
      </c>
      <c r="E195" s="14">
        <v>1922</v>
      </c>
      <c r="F195" s="14">
        <v>9022</v>
      </c>
      <c r="G195" s="182" t="s">
        <v>252</v>
      </c>
      <c r="H195" s="321" t="s">
        <v>253</v>
      </c>
      <c r="I195" s="429" t="s">
        <v>253</v>
      </c>
      <c r="J195" s="428" t="str">
        <f t="shared" si="4"/>
        <v>Not Eligible</v>
      </c>
      <c r="K195" s="427" t="str">
        <f t="shared" si="5"/>
        <v>Not Eligible</v>
      </c>
      <c r="L195" s="248" t="s">
        <v>253</v>
      </c>
    </row>
    <row r="196" spans="1:12" ht="50.15" customHeight="1" thickBot="1" x14ac:dyDescent="0.4">
      <c r="A196" s="4"/>
      <c r="B196" s="224">
        <v>193</v>
      </c>
      <c r="C196" s="224">
        <v>53</v>
      </c>
      <c r="D196" s="13" t="s">
        <v>603</v>
      </c>
      <c r="E196" s="14">
        <v>2255</v>
      </c>
      <c r="F196" s="14">
        <v>872</v>
      </c>
      <c r="G196" s="182" t="s">
        <v>604</v>
      </c>
      <c r="H196" s="322">
        <v>53</v>
      </c>
      <c r="I196" s="429">
        <v>150000</v>
      </c>
      <c r="J196" s="428">
        <f t="shared" si="4"/>
        <v>300000</v>
      </c>
      <c r="K196" s="427">
        <f t="shared" si="5"/>
        <v>750000</v>
      </c>
      <c r="L196" s="248" t="s">
        <v>258</v>
      </c>
    </row>
    <row r="197" spans="1:12" ht="50.15" customHeight="1" thickBot="1" x14ac:dyDescent="0.4">
      <c r="B197" s="224">
        <v>194</v>
      </c>
      <c r="C197">
        <v>26</v>
      </c>
      <c r="D197" s="13" t="s">
        <v>605</v>
      </c>
      <c r="E197" s="14">
        <v>2002</v>
      </c>
      <c r="F197" s="14">
        <v>1314</v>
      </c>
      <c r="G197" s="182" t="s">
        <v>606</v>
      </c>
      <c r="H197" s="322">
        <v>26</v>
      </c>
      <c r="I197" s="429">
        <v>150000</v>
      </c>
      <c r="J197" s="428">
        <f t="shared" si="4"/>
        <v>300000</v>
      </c>
      <c r="K197" s="427">
        <f t="shared" si="5"/>
        <v>750000</v>
      </c>
      <c r="L197" s="248" t="s">
        <v>258</v>
      </c>
    </row>
    <row r="198" spans="1:12" ht="50.15" customHeight="1" thickBot="1" x14ac:dyDescent="0.4">
      <c r="B198" s="224">
        <v>195</v>
      </c>
      <c r="C198">
        <v>3</v>
      </c>
      <c r="D198" s="13" t="s">
        <v>607</v>
      </c>
      <c r="E198" s="14">
        <v>2146</v>
      </c>
      <c r="F198" s="14">
        <v>5194</v>
      </c>
      <c r="G198" s="182" t="s">
        <v>608</v>
      </c>
      <c r="H198" s="322">
        <v>3</v>
      </c>
      <c r="I198" s="429">
        <v>256404.03</v>
      </c>
      <c r="J198" s="428">
        <f t="shared" ref="J198:J200" si="6">IF(ISNUMBER(I198), I198*2, "Not Eligible")</f>
        <v>512808.06</v>
      </c>
      <c r="K198" s="427">
        <f t="shared" ref="K198:K200" si="7">IF(ISNUMBER(I198), I198*5, "Not Eligible")</f>
        <v>1282020.1499999999</v>
      </c>
      <c r="L198" s="248" t="s">
        <v>258</v>
      </c>
    </row>
    <row r="199" spans="1:12" ht="50.15" customHeight="1" thickBot="1" x14ac:dyDescent="0.4">
      <c r="B199" s="224">
        <v>196</v>
      </c>
      <c r="C199">
        <v>151</v>
      </c>
      <c r="D199" s="13" t="s">
        <v>609</v>
      </c>
      <c r="E199" s="14">
        <v>2251</v>
      </c>
      <c r="F199" s="14">
        <v>917</v>
      </c>
      <c r="G199" s="182" t="s">
        <v>252</v>
      </c>
      <c r="H199" s="321" t="s">
        <v>253</v>
      </c>
      <c r="I199" s="429" t="s">
        <v>253</v>
      </c>
      <c r="J199" s="428" t="str">
        <f t="shared" si="6"/>
        <v>Not Eligible</v>
      </c>
      <c r="K199" s="427" t="str">
        <f t="shared" si="7"/>
        <v>Not Eligible</v>
      </c>
      <c r="L199" s="248" t="s">
        <v>253</v>
      </c>
    </row>
    <row r="200" spans="1:12" ht="50.15" customHeight="1" thickBot="1" x14ac:dyDescent="0.4">
      <c r="A200" s="4"/>
      <c r="B200" s="224">
        <v>197</v>
      </c>
      <c r="C200" s="224">
        <v>113</v>
      </c>
      <c r="D200" s="15" t="s">
        <v>610</v>
      </c>
      <c r="E200" s="16">
        <v>1997</v>
      </c>
      <c r="F200" s="16">
        <v>277</v>
      </c>
      <c r="G200" s="183" t="s">
        <v>611</v>
      </c>
      <c r="H200" s="323" t="s">
        <v>253</v>
      </c>
      <c r="I200" s="430" t="s">
        <v>253</v>
      </c>
      <c r="J200" s="428" t="str">
        <f t="shared" si="6"/>
        <v>Not Eligible</v>
      </c>
      <c r="K200" s="427" t="str">
        <f t="shared" si="7"/>
        <v>Not Eligible</v>
      </c>
      <c r="L200" s="249" t="s">
        <v>253</v>
      </c>
    </row>
    <row r="201" spans="1:12" ht="50.15" customHeight="1" thickTop="1" x14ac:dyDescent="0.35">
      <c r="D201" s="474"/>
      <c r="E201" s="474"/>
      <c r="F201" s="474"/>
      <c r="G201" s="475"/>
      <c r="H201" s="474"/>
      <c r="I201" s="474"/>
      <c r="J201" s="474"/>
      <c r="K201" s="474"/>
      <c r="L201" s="474"/>
    </row>
    <row r="202" spans="1:12" ht="50.15" customHeight="1" x14ac:dyDescent="0.35">
      <c r="D202" s="17"/>
      <c r="E202" s="474"/>
      <c r="F202" s="474"/>
      <c r="G202" s="475"/>
      <c r="H202" s="474"/>
      <c r="I202" s="474"/>
      <c r="J202" s="474"/>
      <c r="K202" s="474"/>
      <c r="L202" s="474"/>
    </row>
    <row r="203" spans="1:12" ht="50.15" customHeight="1" x14ac:dyDescent="0.35">
      <c r="D203" s="17"/>
      <c r="E203" s="474"/>
      <c r="F203" s="474"/>
      <c r="G203" s="475"/>
      <c r="H203" s="474"/>
      <c r="I203" s="474"/>
      <c r="J203" s="474"/>
      <c r="K203" s="474"/>
      <c r="L203" s="474"/>
    </row>
    <row r="204" spans="1:12" ht="50.15" customHeight="1" x14ac:dyDescent="0.35">
      <c r="D204" s="17"/>
      <c r="E204" s="474"/>
      <c r="F204" s="474"/>
      <c r="G204" s="475"/>
      <c r="H204" s="474"/>
      <c r="I204" s="474"/>
      <c r="J204" s="474"/>
      <c r="K204" s="474"/>
      <c r="L204" s="474"/>
    </row>
    <row r="205" spans="1:12" ht="50.15" customHeight="1" x14ac:dyDescent="0.35">
      <c r="D205" s="17"/>
      <c r="E205" s="474"/>
      <c r="F205" s="474"/>
      <c r="G205" s="475"/>
      <c r="H205" s="474"/>
      <c r="I205" s="474"/>
      <c r="J205" s="474"/>
      <c r="K205" s="474"/>
      <c r="L205" s="474"/>
    </row>
    <row r="206" spans="1:12" ht="50.15" customHeight="1" x14ac:dyDescent="0.35">
      <c r="D206" s="474"/>
      <c r="E206" s="474"/>
      <c r="F206" s="474"/>
      <c r="G206" s="475"/>
      <c r="H206" s="474"/>
      <c r="I206" s="474"/>
      <c r="J206" s="474"/>
      <c r="K206" s="474"/>
      <c r="L206" s="474"/>
    </row>
    <row r="207" spans="1:12" ht="50.15" customHeight="1" x14ac:dyDescent="0.35">
      <c r="D207" s="474"/>
      <c r="E207" s="474"/>
      <c r="F207" s="474"/>
      <c r="G207" s="475"/>
      <c r="H207" s="474"/>
      <c r="I207" s="474"/>
      <c r="J207" s="474"/>
      <c r="K207" s="474"/>
      <c r="L207" s="474"/>
    </row>
    <row r="208" spans="1:12" ht="50.15" customHeight="1" x14ac:dyDescent="0.35">
      <c r="D208" s="474"/>
      <c r="E208" s="474"/>
      <c r="F208" s="474"/>
      <c r="G208" s="475"/>
      <c r="H208" s="474"/>
      <c r="I208" s="474"/>
      <c r="J208" s="474"/>
      <c r="K208" s="474"/>
      <c r="L208" s="474"/>
    </row>
    <row r="209" spans="4:12" ht="50.15" customHeight="1" x14ac:dyDescent="0.35">
      <c r="D209" s="474"/>
      <c r="E209" s="474"/>
      <c r="F209" s="474"/>
      <c r="G209" s="475"/>
      <c r="H209" s="474"/>
      <c r="I209" s="474"/>
      <c r="J209" s="474"/>
      <c r="K209" s="474"/>
      <c r="L209" s="474"/>
    </row>
    <row r="210" spans="4:12" ht="50.15" customHeight="1" x14ac:dyDescent="0.35">
      <c r="D210" s="474"/>
      <c r="E210" s="474"/>
      <c r="F210" s="474"/>
      <c r="G210" s="475"/>
      <c r="H210" s="474"/>
      <c r="I210" s="474"/>
      <c r="J210" s="474"/>
      <c r="K210" s="474"/>
      <c r="L210" s="474"/>
    </row>
    <row r="211" spans="4:12" ht="50.15" customHeight="1" x14ac:dyDescent="0.35">
      <c r="D211" s="474"/>
      <c r="E211" s="474"/>
      <c r="F211" s="474"/>
      <c r="G211" s="475"/>
      <c r="H211" s="474"/>
      <c r="I211" s="474"/>
      <c r="J211" s="474"/>
      <c r="K211" s="474"/>
      <c r="L211" s="474"/>
    </row>
    <row r="212" spans="4:12" ht="50.15" customHeight="1" x14ac:dyDescent="0.35">
      <c r="D212" s="474"/>
      <c r="E212" s="474"/>
      <c r="F212" s="474"/>
      <c r="G212" s="475"/>
      <c r="H212" s="474"/>
      <c r="I212" s="474"/>
      <c r="J212" s="474"/>
      <c r="K212" s="474"/>
      <c r="L212" s="474"/>
    </row>
    <row r="213" spans="4:12" ht="50.15" customHeight="1" x14ac:dyDescent="0.35">
      <c r="D213" s="474"/>
      <c r="E213" s="474"/>
      <c r="F213" s="474"/>
      <c r="G213" s="475"/>
      <c r="H213" s="474"/>
      <c r="I213" s="474"/>
      <c r="J213" s="474"/>
      <c r="K213" s="474"/>
      <c r="L213" s="474"/>
    </row>
    <row r="214" spans="4:12" ht="50.15" customHeight="1" x14ac:dyDescent="0.35">
      <c r="D214" s="474"/>
      <c r="E214" s="474"/>
      <c r="F214" s="474"/>
      <c r="G214" s="475"/>
      <c r="H214" s="474"/>
      <c r="I214" s="474"/>
      <c r="J214" s="474"/>
      <c r="K214" s="474"/>
      <c r="L214" s="474"/>
    </row>
    <row r="215" spans="4:12" ht="50.15" customHeight="1" x14ac:dyDescent="0.35">
      <c r="D215" s="474"/>
      <c r="E215" s="474"/>
      <c r="F215" s="474"/>
      <c r="G215" s="475"/>
      <c r="H215" s="474"/>
      <c r="I215" s="474"/>
      <c r="J215" s="474"/>
      <c r="K215" s="474"/>
      <c r="L215" s="474"/>
    </row>
    <row r="216" spans="4:12" ht="50.15" customHeight="1" x14ac:dyDescent="0.35">
      <c r="D216" s="474"/>
      <c r="E216" s="474"/>
      <c r="F216" s="474"/>
      <c r="G216" s="475"/>
      <c r="H216" s="474"/>
      <c r="I216" s="474"/>
      <c r="J216" s="474"/>
      <c r="K216" s="474"/>
      <c r="L216" s="474"/>
    </row>
    <row r="217" spans="4:12" ht="50.15" customHeight="1" x14ac:dyDescent="0.35">
      <c r="D217" s="474"/>
      <c r="E217" s="474"/>
      <c r="F217" s="474"/>
      <c r="G217" s="475"/>
      <c r="H217" s="474"/>
      <c r="I217" s="474"/>
      <c r="J217" s="474"/>
      <c r="K217" s="474"/>
      <c r="L217" s="474"/>
    </row>
    <row r="218" spans="4:12" ht="50.15" customHeight="1" x14ac:dyDescent="0.35">
      <c r="D218" s="474"/>
      <c r="E218" s="474"/>
      <c r="F218" s="474"/>
      <c r="G218" s="475"/>
      <c r="H218" s="474"/>
      <c r="I218" s="474"/>
      <c r="J218" s="474"/>
      <c r="K218" s="474"/>
      <c r="L218" s="474"/>
    </row>
    <row r="219" spans="4:12" ht="50.15" customHeight="1" x14ac:dyDescent="0.35">
      <c r="D219" s="474"/>
      <c r="E219" s="474"/>
      <c r="F219" s="474"/>
      <c r="G219" s="475"/>
      <c r="H219" s="474"/>
      <c r="I219" s="474"/>
      <c r="J219" s="474"/>
      <c r="K219" s="474"/>
      <c r="L219" s="474"/>
    </row>
    <row r="220" spans="4:12" ht="50.15" customHeight="1" x14ac:dyDescent="0.35">
      <c r="D220" s="474"/>
      <c r="E220" s="474"/>
      <c r="F220" s="474"/>
      <c r="G220" s="475"/>
      <c r="H220" s="474"/>
      <c r="I220" s="474"/>
      <c r="J220" s="474"/>
      <c r="K220" s="474"/>
      <c r="L220" s="474"/>
    </row>
    <row r="221" spans="4:12" ht="50.15" customHeight="1" x14ac:dyDescent="0.35">
      <c r="D221" s="474"/>
      <c r="E221" s="474"/>
      <c r="F221" s="474"/>
      <c r="G221" s="475"/>
      <c r="H221" s="474"/>
      <c r="I221" s="474"/>
      <c r="J221" s="474"/>
      <c r="K221" s="474"/>
      <c r="L221" s="474"/>
    </row>
    <row r="222" spans="4:12" ht="50.15" customHeight="1" x14ac:dyDescent="0.35">
      <c r="D222" s="474"/>
      <c r="E222" s="474"/>
      <c r="F222" s="474"/>
      <c r="G222" s="475"/>
      <c r="H222" s="474"/>
      <c r="I222" s="474"/>
      <c r="J222" s="474"/>
      <c r="K222" s="474"/>
      <c r="L222" s="474"/>
    </row>
    <row r="223" spans="4:12" ht="50.15" customHeight="1" x14ac:dyDescent="0.35">
      <c r="D223" s="474"/>
      <c r="E223" s="474"/>
      <c r="F223" s="474"/>
      <c r="G223" s="475"/>
      <c r="H223" s="474"/>
      <c r="I223" s="474"/>
      <c r="J223" s="474"/>
      <c r="K223" s="474"/>
      <c r="L223" s="474"/>
    </row>
    <row r="224" spans="4:12" ht="50.15" customHeight="1" x14ac:dyDescent="0.35">
      <c r="D224" s="474"/>
      <c r="E224" s="474"/>
      <c r="F224" s="474"/>
      <c r="G224" s="475"/>
      <c r="H224" s="474"/>
      <c r="I224" s="474"/>
      <c r="J224" s="474"/>
      <c r="K224" s="474"/>
      <c r="L224" s="474"/>
    </row>
    <row r="225" spans="4:12" ht="50.15" customHeight="1" x14ac:dyDescent="0.35">
      <c r="D225" s="474"/>
      <c r="E225" s="474"/>
      <c r="F225" s="474"/>
      <c r="G225" s="475"/>
      <c r="H225" s="474"/>
      <c r="I225" s="474"/>
      <c r="J225" s="474"/>
      <c r="K225" s="474"/>
      <c r="L225" s="474"/>
    </row>
    <row r="226" spans="4:12" ht="50.15" customHeight="1" x14ac:dyDescent="0.35">
      <c r="D226" s="474"/>
      <c r="E226" s="474"/>
      <c r="F226" s="474"/>
      <c r="G226" s="475"/>
      <c r="H226" s="474"/>
      <c r="I226" s="474"/>
      <c r="J226" s="474"/>
      <c r="K226" s="474"/>
      <c r="L226" s="474"/>
    </row>
    <row r="227" spans="4:12" ht="50.15" customHeight="1" x14ac:dyDescent="0.35">
      <c r="D227" s="474"/>
      <c r="E227" s="474"/>
      <c r="F227" s="474"/>
      <c r="G227" s="475"/>
      <c r="H227" s="474"/>
      <c r="I227" s="474"/>
      <c r="J227" s="474"/>
      <c r="K227" s="474"/>
      <c r="L227" s="474"/>
    </row>
    <row r="228" spans="4:12" ht="50.15" customHeight="1" x14ac:dyDescent="0.35">
      <c r="D228" s="474"/>
      <c r="E228" s="474"/>
      <c r="F228" s="474"/>
      <c r="G228" s="475"/>
      <c r="H228" s="474"/>
      <c r="I228" s="474"/>
      <c r="J228" s="474"/>
      <c r="K228" s="474"/>
      <c r="L228" s="474"/>
    </row>
    <row r="229" spans="4:12" ht="15.75" customHeight="1" x14ac:dyDescent="0.35">
      <c r="D229" s="474"/>
      <c r="E229" s="474"/>
      <c r="F229" s="474"/>
      <c r="G229" s="475"/>
      <c r="H229" s="474"/>
      <c r="I229" s="474"/>
      <c r="J229" s="474"/>
      <c r="K229" s="474"/>
      <c r="L229" s="474"/>
    </row>
    <row r="230" spans="4:12" ht="15.75" customHeight="1" x14ac:dyDescent="0.35">
      <c r="D230" s="474"/>
      <c r="E230" s="474"/>
      <c r="F230" s="474"/>
      <c r="G230" s="475"/>
      <c r="H230" s="474"/>
      <c r="I230" s="474"/>
      <c r="J230" s="474"/>
      <c r="K230" s="474"/>
      <c r="L230" s="474"/>
    </row>
    <row r="231" spans="4:12" ht="15.75" customHeight="1" x14ac:dyDescent="0.35">
      <c r="D231" s="474"/>
      <c r="E231" s="474"/>
      <c r="F231" s="474"/>
      <c r="G231" s="475"/>
      <c r="H231" s="474"/>
      <c r="I231" s="474"/>
      <c r="J231" s="474"/>
      <c r="K231" s="474"/>
      <c r="L231" s="474"/>
    </row>
    <row r="232" spans="4:12" ht="15.75" customHeight="1" x14ac:dyDescent="0.35">
      <c r="D232" s="474"/>
      <c r="E232" s="474"/>
      <c r="F232" s="474"/>
      <c r="G232" s="475"/>
      <c r="H232" s="474"/>
      <c r="I232" s="474"/>
      <c r="J232" s="474"/>
      <c r="K232" s="474"/>
      <c r="L232" s="474"/>
    </row>
    <row r="233" spans="4:12" ht="15.75" customHeight="1" x14ac:dyDescent="0.35">
      <c r="D233" s="474"/>
      <c r="E233" s="474"/>
      <c r="F233" s="474"/>
      <c r="G233" s="475"/>
      <c r="H233" s="474"/>
      <c r="I233" s="474"/>
      <c r="J233" s="474"/>
      <c r="K233" s="474"/>
      <c r="L233" s="474"/>
    </row>
    <row r="234" spans="4:12" ht="15.75" customHeight="1" x14ac:dyDescent="0.35">
      <c r="D234" s="474"/>
      <c r="E234" s="474"/>
      <c r="F234" s="474"/>
      <c r="G234" s="475"/>
      <c r="H234" s="474"/>
      <c r="I234" s="474"/>
      <c r="J234" s="474"/>
      <c r="K234" s="474"/>
      <c r="L234" s="474"/>
    </row>
    <row r="235" spans="4:12" ht="15.75" customHeight="1" x14ac:dyDescent="0.35">
      <c r="D235" s="474"/>
      <c r="E235" s="474"/>
      <c r="F235" s="474"/>
      <c r="G235" s="475"/>
      <c r="H235" s="474"/>
      <c r="I235" s="474"/>
      <c r="J235" s="474"/>
      <c r="K235" s="474"/>
      <c r="L235" s="474"/>
    </row>
    <row r="236" spans="4:12" ht="15.75" customHeight="1" x14ac:dyDescent="0.35">
      <c r="D236" s="474"/>
      <c r="E236" s="474"/>
      <c r="F236" s="474"/>
      <c r="G236" s="475"/>
      <c r="H236" s="474"/>
      <c r="I236" s="474"/>
      <c r="J236" s="474"/>
      <c r="K236" s="474"/>
      <c r="L236" s="474"/>
    </row>
    <row r="237" spans="4:12" ht="15.75" customHeight="1" x14ac:dyDescent="0.35">
      <c r="D237" s="474"/>
      <c r="E237" s="474"/>
      <c r="F237" s="474"/>
      <c r="G237" s="475"/>
      <c r="H237" s="474"/>
      <c r="I237" s="474"/>
      <c r="J237" s="474"/>
      <c r="K237" s="474"/>
      <c r="L237" s="474"/>
    </row>
    <row r="238" spans="4:12" ht="15.75" customHeight="1" x14ac:dyDescent="0.35">
      <c r="D238" s="474"/>
      <c r="E238" s="474"/>
      <c r="F238" s="474"/>
      <c r="G238" s="475"/>
      <c r="H238" s="474"/>
      <c r="I238" s="474"/>
      <c r="J238" s="474"/>
      <c r="K238" s="474"/>
      <c r="L238" s="474"/>
    </row>
    <row r="239" spans="4:12" ht="15.75" customHeight="1" x14ac:dyDescent="0.35">
      <c r="D239" s="474"/>
      <c r="E239" s="474"/>
      <c r="F239" s="474"/>
      <c r="G239" s="475"/>
      <c r="H239" s="474"/>
      <c r="I239" s="474"/>
      <c r="J239" s="474"/>
      <c r="K239" s="474"/>
      <c r="L239" s="474"/>
    </row>
    <row r="240" spans="4:12" ht="15.75" customHeight="1" x14ac:dyDescent="0.35">
      <c r="D240" s="474"/>
      <c r="E240" s="474"/>
      <c r="F240" s="474"/>
      <c r="G240" s="475"/>
      <c r="H240" s="474"/>
      <c r="I240" s="474"/>
      <c r="J240" s="474"/>
      <c r="K240" s="474"/>
      <c r="L240" s="474"/>
    </row>
    <row r="241" spans="4:12" ht="15.75" customHeight="1" x14ac:dyDescent="0.35">
      <c r="D241" s="474"/>
      <c r="E241" s="474"/>
      <c r="F241" s="474"/>
      <c r="G241" s="475"/>
      <c r="H241" s="474"/>
      <c r="I241" s="474"/>
      <c r="J241" s="474"/>
      <c r="K241" s="474"/>
      <c r="L241" s="474"/>
    </row>
    <row r="242" spans="4:12" ht="15.75" customHeight="1" x14ac:dyDescent="0.35">
      <c r="D242" s="474"/>
      <c r="E242" s="474"/>
      <c r="F242" s="474"/>
      <c r="G242" s="475"/>
      <c r="H242" s="474"/>
      <c r="I242" s="474"/>
      <c r="J242" s="474"/>
      <c r="K242" s="474"/>
      <c r="L242" s="474"/>
    </row>
    <row r="243" spans="4:12" ht="15.75" customHeight="1" x14ac:dyDescent="0.35">
      <c r="D243" s="474"/>
      <c r="E243" s="474"/>
      <c r="F243" s="474"/>
      <c r="G243" s="475"/>
      <c r="H243" s="474"/>
      <c r="I243" s="474"/>
      <c r="J243" s="474"/>
      <c r="K243" s="474"/>
      <c r="L243" s="474"/>
    </row>
    <row r="244" spans="4:12" ht="15.75" customHeight="1" x14ac:dyDescent="0.35">
      <c r="D244" s="474"/>
      <c r="E244" s="474"/>
      <c r="F244" s="474"/>
      <c r="G244" s="475"/>
      <c r="H244" s="474"/>
      <c r="I244" s="474"/>
      <c r="J244" s="474"/>
      <c r="K244" s="474"/>
      <c r="L244" s="474"/>
    </row>
    <row r="245" spans="4:12" ht="15.75" customHeight="1" x14ac:dyDescent="0.35">
      <c r="D245" s="474"/>
      <c r="E245" s="474"/>
      <c r="F245" s="474"/>
      <c r="G245" s="475"/>
      <c r="H245" s="474"/>
      <c r="I245" s="474"/>
      <c r="J245" s="474"/>
      <c r="K245" s="474"/>
      <c r="L245" s="474"/>
    </row>
    <row r="246" spans="4:12" ht="15.75" customHeight="1" x14ac:dyDescent="0.35">
      <c r="D246" s="474"/>
      <c r="E246" s="474"/>
      <c r="F246" s="474"/>
      <c r="G246" s="475"/>
      <c r="H246" s="474"/>
      <c r="I246" s="474"/>
      <c r="J246" s="474"/>
      <c r="K246" s="474"/>
      <c r="L246" s="474"/>
    </row>
    <row r="247" spans="4:12" ht="15.75" customHeight="1" x14ac:dyDescent="0.35">
      <c r="D247" s="474"/>
      <c r="E247" s="474"/>
      <c r="F247" s="474"/>
      <c r="G247" s="475"/>
      <c r="H247" s="474"/>
      <c r="I247" s="474"/>
      <c r="J247" s="474"/>
      <c r="K247" s="474"/>
      <c r="L247" s="474"/>
    </row>
    <row r="248" spans="4:12" ht="15.75" customHeight="1" x14ac:dyDescent="0.35">
      <c r="D248" s="474"/>
      <c r="E248" s="474"/>
      <c r="F248" s="474"/>
      <c r="G248" s="475"/>
      <c r="H248" s="474"/>
      <c r="I248" s="474"/>
      <c r="J248" s="474"/>
      <c r="K248" s="474"/>
      <c r="L248" s="474"/>
    </row>
    <row r="249" spans="4:12" ht="15.75" customHeight="1" x14ac:dyDescent="0.35">
      <c r="D249" s="474"/>
      <c r="E249" s="474"/>
      <c r="F249" s="474"/>
      <c r="G249" s="475"/>
      <c r="H249" s="474"/>
      <c r="I249" s="474"/>
      <c r="J249" s="474"/>
      <c r="K249" s="474"/>
      <c r="L249" s="474"/>
    </row>
    <row r="250" spans="4:12" ht="15.75" customHeight="1" x14ac:dyDescent="0.35">
      <c r="D250" s="474"/>
      <c r="E250" s="474"/>
      <c r="F250" s="474"/>
      <c r="G250" s="475"/>
      <c r="H250" s="474"/>
      <c r="I250" s="474"/>
      <c r="J250" s="474"/>
      <c r="K250" s="474"/>
      <c r="L250" s="474"/>
    </row>
    <row r="251" spans="4:12" ht="15.75" customHeight="1" x14ac:dyDescent="0.35">
      <c r="D251" s="474"/>
      <c r="E251" s="474"/>
      <c r="F251" s="474"/>
      <c r="G251" s="475"/>
      <c r="H251" s="474"/>
      <c r="I251" s="474"/>
      <c r="J251" s="474"/>
      <c r="K251" s="474"/>
      <c r="L251" s="474"/>
    </row>
    <row r="252" spans="4:12" ht="15.75" customHeight="1" x14ac:dyDescent="0.35">
      <c r="D252" s="474"/>
      <c r="E252" s="474"/>
      <c r="F252" s="474"/>
      <c r="G252" s="475"/>
      <c r="H252" s="474"/>
      <c r="I252" s="474"/>
      <c r="J252" s="474"/>
      <c r="K252" s="474"/>
      <c r="L252" s="474"/>
    </row>
    <row r="253" spans="4:12" ht="15.75" customHeight="1" x14ac:dyDescent="0.35">
      <c r="D253" s="474"/>
      <c r="E253" s="474"/>
      <c r="F253" s="474"/>
      <c r="G253" s="475"/>
      <c r="H253" s="474"/>
      <c r="I253" s="474"/>
      <c r="J253" s="474"/>
      <c r="K253" s="474"/>
      <c r="L253" s="474"/>
    </row>
    <row r="254" spans="4:12" ht="15.75" customHeight="1" x14ac:dyDescent="0.35">
      <c r="D254" s="474"/>
      <c r="E254" s="474"/>
      <c r="F254" s="474"/>
      <c r="G254" s="475"/>
      <c r="H254" s="474"/>
      <c r="I254" s="474"/>
      <c r="J254" s="474"/>
      <c r="K254" s="474"/>
      <c r="L254" s="474"/>
    </row>
    <row r="255" spans="4:12" ht="15.75" customHeight="1" x14ac:dyDescent="0.35">
      <c r="D255" s="474"/>
      <c r="E255" s="474"/>
      <c r="F255" s="474"/>
      <c r="G255" s="475"/>
      <c r="H255" s="474"/>
      <c r="I255" s="474"/>
      <c r="J255" s="474"/>
      <c r="K255" s="474"/>
      <c r="L255" s="474"/>
    </row>
    <row r="256" spans="4:12" ht="15.75" customHeight="1" x14ac:dyDescent="0.35">
      <c r="D256" s="474"/>
      <c r="E256" s="474"/>
      <c r="F256" s="474"/>
      <c r="G256" s="475"/>
      <c r="H256" s="474"/>
      <c r="I256" s="474"/>
      <c r="J256" s="474"/>
      <c r="K256" s="474"/>
      <c r="L256" s="474"/>
    </row>
    <row r="257" spans="4:12" ht="15.75" customHeight="1" x14ac:dyDescent="0.35">
      <c r="D257" s="474"/>
      <c r="E257" s="474"/>
      <c r="F257" s="474"/>
      <c r="G257" s="475"/>
      <c r="H257" s="474"/>
      <c r="I257" s="474"/>
      <c r="J257" s="474"/>
      <c r="K257" s="474"/>
      <c r="L257" s="474"/>
    </row>
    <row r="258" spans="4:12" ht="15.75" customHeight="1" x14ac:dyDescent="0.35">
      <c r="D258" s="474"/>
      <c r="E258" s="474"/>
      <c r="F258" s="474"/>
      <c r="G258" s="475"/>
      <c r="H258" s="474"/>
      <c r="I258" s="474"/>
      <c r="J258" s="474"/>
      <c r="K258" s="474"/>
      <c r="L258" s="474"/>
    </row>
    <row r="259" spans="4:12" ht="15.75" customHeight="1" x14ac:dyDescent="0.35">
      <c r="D259" s="474"/>
      <c r="E259" s="474"/>
      <c r="F259" s="474"/>
      <c r="G259" s="475"/>
      <c r="H259" s="474"/>
      <c r="I259" s="474"/>
      <c r="J259" s="474"/>
      <c r="K259" s="474"/>
      <c r="L259" s="474"/>
    </row>
    <row r="260" spans="4:12" ht="15.75" customHeight="1" x14ac:dyDescent="0.35">
      <c r="D260" s="474"/>
      <c r="E260" s="474"/>
      <c r="F260" s="474"/>
      <c r="G260" s="475"/>
      <c r="H260" s="474"/>
      <c r="I260" s="474"/>
      <c r="J260" s="474"/>
      <c r="K260" s="474"/>
      <c r="L260" s="474"/>
    </row>
    <row r="261" spans="4:12" ht="15.75" customHeight="1" x14ac:dyDescent="0.35">
      <c r="D261" s="474"/>
      <c r="E261" s="474"/>
      <c r="F261" s="474"/>
      <c r="G261" s="475"/>
      <c r="H261" s="474"/>
      <c r="I261" s="474"/>
      <c r="J261" s="474"/>
      <c r="K261" s="474"/>
      <c r="L261" s="474"/>
    </row>
    <row r="262" spans="4:12" ht="15.75" customHeight="1" x14ac:dyDescent="0.35">
      <c r="D262" s="474"/>
      <c r="E262" s="474"/>
      <c r="F262" s="474"/>
      <c r="G262" s="475"/>
      <c r="H262" s="474"/>
      <c r="I262" s="474"/>
      <c r="J262" s="474"/>
      <c r="K262" s="474"/>
      <c r="L262" s="474"/>
    </row>
    <row r="263" spans="4:12" ht="15.75" customHeight="1" x14ac:dyDescent="0.35">
      <c r="D263" s="474"/>
      <c r="E263" s="474"/>
      <c r="F263" s="474"/>
      <c r="G263" s="475"/>
      <c r="H263" s="474"/>
      <c r="I263" s="474"/>
      <c r="J263" s="474"/>
      <c r="K263" s="474"/>
      <c r="L263" s="474"/>
    </row>
    <row r="264" spans="4:12" ht="15.75" customHeight="1" x14ac:dyDescent="0.35">
      <c r="D264" s="474"/>
      <c r="E264" s="474"/>
      <c r="F264" s="474"/>
      <c r="G264" s="475"/>
      <c r="H264" s="474"/>
      <c r="I264" s="474"/>
      <c r="J264" s="474"/>
      <c r="K264" s="474"/>
      <c r="L264" s="474"/>
    </row>
    <row r="265" spans="4:12" ht="15.75" customHeight="1" x14ac:dyDescent="0.35">
      <c r="D265" s="474"/>
      <c r="E265" s="474"/>
      <c r="F265" s="474"/>
      <c r="G265" s="475"/>
      <c r="H265" s="474"/>
      <c r="I265" s="474"/>
      <c r="J265" s="474"/>
      <c r="K265" s="474"/>
      <c r="L265" s="474"/>
    </row>
    <row r="266" spans="4:12" ht="15.75" customHeight="1" x14ac:dyDescent="0.35">
      <c r="D266" s="474"/>
      <c r="E266" s="474"/>
      <c r="F266" s="474"/>
      <c r="G266" s="475"/>
      <c r="H266" s="474"/>
      <c r="I266" s="474"/>
      <c r="J266" s="474"/>
      <c r="K266" s="474"/>
      <c r="L266" s="474"/>
    </row>
    <row r="267" spans="4:12" ht="15.75" customHeight="1" x14ac:dyDescent="0.35">
      <c r="D267" s="474"/>
      <c r="E267" s="474"/>
      <c r="F267" s="474"/>
      <c r="G267" s="475"/>
      <c r="H267" s="474"/>
      <c r="I267" s="474"/>
      <c r="J267" s="474"/>
      <c r="K267" s="474"/>
      <c r="L267" s="474"/>
    </row>
    <row r="268" spans="4:12" ht="15.75" customHeight="1" x14ac:dyDescent="0.35">
      <c r="D268" s="474"/>
      <c r="E268" s="474"/>
      <c r="F268" s="474"/>
      <c r="G268" s="475"/>
      <c r="H268" s="474"/>
      <c r="I268" s="474"/>
      <c r="J268" s="474"/>
      <c r="K268" s="474"/>
      <c r="L268" s="474"/>
    </row>
    <row r="269" spans="4:12" ht="15.75" customHeight="1" x14ac:dyDescent="0.35">
      <c r="D269" s="474"/>
      <c r="E269" s="474"/>
      <c r="F269" s="474"/>
      <c r="G269" s="475"/>
      <c r="H269" s="474"/>
      <c r="I269" s="474"/>
      <c r="J269" s="474"/>
      <c r="K269" s="474"/>
      <c r="L269" s="474"/>
    </row>
    <row r="270" spans="4:12" ht="15.75" customHeight="1" x14ac:dyDescent="0.35">
      <c r="D270" s="474"/>
      <c r="E270" s="474"/>
      <c r="F270" s="474"/>
      <c r="G270" s="475"/>
      <c r="H270" s="474"/>
      <c r="I270" s="474"/>
      <c r="J270" s="474"/>
      <c r="K270" s="474"/>
      <c r="L270" s="474"/>
    </row>
    <row r="271" spans="4:12" ht="15.75" customHeight="1" x14ac:dyDescent="0.35">
      <c r="D271" s="474"/>
      <c r="E271" s="474"/>
      <c r="F271" s="474"/>
      <c r="G271" s="475"/>
      <c r="H271" s="474"/>
      <c r="I271" s="474"/>
      <c r="J271" s="474"/>
      <c r="K271" s="474"/>
      <c r="L271" s="474"/>
    </row>
    <row r="272" spans="4:12" ht="15.75" customHeight="1" x14ac:dyDescent="0.35">
      <c r="D272" s="474"/>
      <c r="E272" s="474"/>
      <c r="F272" s="474"/>
      <c r="G272" s="475"/>
      <c r="H272" s="474"/>
      <c r="I272" s="474"/>
      <c r="J272" s="474"/>
      <c r="K272" s="474"/>
      <c r="L272" s="474"/>
    </row>
    <row r="273" spans="4:12" ht="15.75" customHeight="1" x14ac:dyDescent="0.35">
      <c r="D273" s="474"/>
      <c r="E273" s="474"/>
      <c r="F273" s="474"/>
      <c r="G273" s="475"/>
      <c r="H273" s="474"/>
      <c r="I273" s="474"/>
      <c r="J273" s="474"/>
      <c r="K273" s="474"/>
      <c r="L273" s="474"/>
    </row>
    <row r="274" spans="4:12" ht="15.75" customHeight="1" x14ac:dyDescent="0.35">
      <c r="D274" s="474"/>
      <c r="E274" s="474"/>
      <c r="F274" s="474"/>
      <c r="G274" s="475"/>
      <c r="H274" s="474"/>
      <c r="I274" s="474"/>
      <c r="J274" s="474"/>
      <c r="K274" s="474"/>
      <c r="L274" s="474"/>
    </row>
    <row r="275" spans="4:12" ht="15.75" customHeight="1" x14ac:dyDescent="0.35">
      <c r="D275" s="474"/>
      <c r="E275" s="474"/>
      <c r="F275" s="474"/>
      <c r="G275" s="475"/>
      <c r="H275" s="474"/>
      <c r="I275" s="474"/>
      <c r="J275" s="474"/>
      <c r="K275" s="474"/>
      <c r="L275" s="474"/>
    </row>
    <row r="276" spans="4:12" ht="15.75" customHeight="1" x14ac:dyDescent="0.35">
      <c r="D276" s="474"/>
      <c r="E276" s="474"/>
      <c r="F276" s="474"/>
      <c r="G276" s="475"/>
      <c r="H276" s="474"/>
      <c r="I276" s="474"/>
      <c r="J276" s="474"/>
      <c r="K276" s="474"/>
      <c r="L276" s="474"/>
    </row>
    <row r="277" spans="4:12" ht="15.75" customHeight="1" x14ac:dyDescent="0.35">
      <c r="D277" s="474"/>
      <c r="E277" s="474"/>
      <c r="F277" s="474"/>
      <c r="G277" s="475"/>
      <c r="H277" s="474"/>
      <c r="I277" s="474"/>
      <c r="J277" s="474"/>
      <c r="K277" s="474"/>
      <c r="L277" s="474"/>
    </row>
    <row r="278" spans="4:12" ht="15.75" customHeight="1" x14ac:dyDescent="0.35">
      <c r="D278" s="474"/>
      <c r="E278" s="474"/>
      <c r="F278" s="474"/>
      <c r="G278" s="475"/>
      <c r="H278" s="474"/>
      <c r="I278" s="474"/>
      <c r="J278" s="474"/>
      <c r="K278" s="474"/>
      <c r="L278" s="474"/>
    </row>
    <row r="279" spans="4:12" ht="15.75" customHeight="1" x14ac:dyDescent="0.35">
      <c r="D279" s="474"/>
      <c r="E279" s="474"/>
      <c r="F279" s="474"/>
      <c r="G279" s="475"/>
      <c r="H279" s="474"/>
      <c r="I279" s="474"/>
      <c r="J279" s="474"/>
      <c r="K279" s="474"/>
      <c r="L279" s="474"/>
    </row>
    <row r="280" spans="4:12" ht="15.75" customHeight="1" x14ac:dyDescent="0.35">
      <c r="D280" s="474"/>
      <c r="E280" s="474"/>
      <c r="F280" s="474"/>
      <c r="G280" s="475"/>
      <c r="H280" s="474"/>
      <c r="I280" s="474"/>
      <c r="J280" s="474"/>
      <c r="K280" s="474"/>
      <c r="L280" s="474"/>
    </row>
    <row r="281" spans="4:12" ht="15.75" customHeight="1" x14ac:dyDescent="0.35">
      <c r="D281" s="474"/>
      <c r="E281" s="474"/>
      <c r="F281" s="474"/>
      <c r="G281" s="475"/>
      <c r="H281" s="474"/>
      <c r="I281" s="474"/>
      <c r="J281" s="474"/>
      <c r="K281" s="474"/>
      <c r="L281" s="474"/>
    </row>
    <row r="282" spans="4:12" ht="15.75" customHeight="1" x14ac:dyDescent="0.35">
      <c r="D282" s="474"/>
      <c r="E282" s="474"/>
      <c r="F282" s="474"/>
      <c r="G282" s="475"/>
      <c r="H282" s="474"/>
      <c r="I282" s="474"/>
      <c r="J282" s="474"/>
      <c r="K282" s="474"/>
      <c r="L282" s="474"/>
    </row>
    <row r="283" spans="4:12" ht="15.75" customHeight="1" x14ac:dyDescent="0.35">
      <c r="D283" s="474"/>
      <c r="E283" s="474"/>
      <c r="F283" s="474"/>
      <c r="G283" s="475"/>
      <c r="H283" s="474"/>
      <c r="I283" s="474"/>
      <c r="J283" s="474"/>
      <c r="K283" s="474"/>
      <c r="L283" s="474"/>
    </row>
    <row r="284" spans="4:12" ht="15.75" customHeight="1" x14ac:dyDescent="0.35">
      <c r="D284" s="474"/>
      <c r="E284" s="474"/>
      <c r="F284" s="474"/>
      <c r="G284" s="475"/>
      <c r="H284" s="474"/>
      <c r="I284" s="474"/>
      <c r="J284" s="474"/>
      <c r="K284" s="474"/>
      <c r="L284" s="474"/>
    </row>
    <row r="285" spans="4:12" ht="15.75" customHeight="1" x14ac:dyDescent="0.35">
      <c r="D285" s="474"/>
      <c r="E285" s="474"/>
      <c r="F285" s="474"/>
      <c r="G285" s="475"/>
      <c r="H285" s="474"/>
      <c r="I285" s="474"/>
      <c r="J285" s="474"/>
      <c r="K285" s="474"/>
      <c r="L285" s="474"/>
    </row>
    <row r="286" spans="4:12" ht="15.75" customHeight="1" x14ac:dyDescent="0.35">
      <c r="D286" s="474"/>
      <c r="E286" s="474"/>
      <c r="F286" s="474"/>
      <c r="G286" s="475"/>
      <c r="H286" s="474"/>
      <c r="I286" s="474"/>
      <c r="J286" s="474"/>
      <c r="K286" s="474"/>
      <c r="L286" s="474"/>
    </row>
    <row r="287" spans="4:12" ht="15.75" customHeight="1" x14ac:dyDescent="0.35">
      <c r="D287" s="474"/>
      <c r="E287" s="474"/>
      <c r="F287" s="474"/>
      <c r="G287" s="475"/>
      <c r="H287" s="474"/>
      <c r="I287" s="474"/>
      <c r="J287" s="474"/>
      <c r="K287" s="474"/>
      <c r="L287" s="474"/>
    </row>
    <row r="288" spans="4:12" ht="15.75" customHeight="1" x14ac:dyDescent="0.35">
      <c r="D288" s="474"/>
      <c r="E288" s="474"/>
      <c r="F288" s="474"/>
      <c r="G288" s="475"/>
      <c r="H288" s="474"/>
      <c r="I288" s="474"/>
      <c r="J288" s="474"/>
      <c r="K288" s="474"/>
      <c r="L288" s="474"/>
    </row>
    <row r="289" spans="4:12" ht="15.75" customHeight="1" x14ac:dyDescent="0.35">
      <c r="D289" s="474"/>
      <c r="E289" s="474"/>
      <c r="F289" s="474"/>
      <c r="G289" s="475"/>
      <c r="H289" s="474"/>
      <c r="I289" s="474"/>
      <c r="J289" s="474"/>
      <c r="K289" s="474"/>
      <c r="L289" s="474"/>
    </row>
    <row r="290" spans="4:12" ht="15.75" customHeight="1" x14ac:dyDescent="0.35">
      <c r="D290" s="474"/>
      <c r="E290" s="474"/>
      <c r="F290" s="474"/>
      <c r="G290" s="475"/>
      <c r="H290" s="474"/>
      <c r="I290" s="474"/>
      <c r="J290" s="474"/>
      <c r="K290" s="474"/>
      <c r="L290" s="474"/>
    </row>
    <row r="291" spans="4:12" ht="15.75" customHeight="1" x14ac:dyDescent="0.35">
      <c r="D291" s="474"/>
      <c r="E291" s="474"/>
      <c r="F291" s="474"/>
      <c r="G291" s="475"/>
      <c r="H291" s="474"/>
      <c r="I291" s="474"/>
      <c r="J291" s="474"/>
      <c r="K291" s="474"/>
      <c r="L291" s="474"/>
    </row>
    <row r="292" spans="4:12" ht="15.75" customHeight="1" x14ac:dyDescent="0.35">
      <c r="D292" s="474"/>
      <c r="E292" s="474"/>
      <c r="F292" s="474"/>
      <c r="G292" s="475"/>
      <c r="H292" s="474"/>
      <c r="I292" s="474"/>
      <c r="J292" s="474"/>
      <c r="K292" s="474"/>
      <c r="L292" s="474"/>
    </row>
    <row r="293" spans="4:12" ht="15.75" customHeight="1" x14ac:dyDescent="0.35">
      <c r="D293" s="474"/>
      <c r="E293" s="474"/>
      <c r="F293" s="474"/>
      <c r="G293" s="475"/>
      <c r="H293" s="474"/>
      <c r="I293" s="474"/>
      <c r="J293" s="474"/>
      <c r="K293" s="474"/>
      <c r="L293" s="474"/>
    </row>
    <row r="294" spans="4:12" ht="15.75" customHeight="1" x14ac:dyDescent="0.35">
      <c r="D294" s="474"/>
      <c r="E294" s="474"/>
      <c r="F294" s="474"/>
      <c r="G294" s="475"/>
      <c r="H294" s="474"/>
      <c r="I294" s="474"/>
      <c r="J294" s="474"/>
      <c r="K294" s="474"/>
      <c r="L294" s="474"/>
    </row>
    <row r="295" spans="4:12" ht="15.75" customHeight="1" x14ac:dyDescent="0.35">
      <c r="D295" s="474"/>
      <c r="E295" s="474"/>
      <c r="F295" s="474"/>
      <c r="G295" s="475"/>
      <c r="H295" s="474"/>
      <c r="I295" s="474"/>
      <c r="J295" s="474"/>
      <c r="K295" s="474"/>
      <c r="L295" s="474"/>
    </row>
    <row r="296" spans="4:12" ht="15.75" customHeight="1" x14ac:dyDescent="0.35">
      <c r="D296" s="474"/>
      <c r="E296" s="474"/>
      <c r="F296" s="474"/>
      <c r="G296" s="475"/>
      <c r="H296" s="474"/>
      <c r="I296" s="474"/>
      <c r="J296" s="474"/>
      <c r="K296" s="474"/>
      <c r="L296" s="474"/>
    </row>
    <row r="297" spans="4:12" ht="15.75" customHeight="1" x14ac:dyDescent="0.35">
      <c r="D297" s="474"/>
      <c r="E297" s="474"/>
      <c r="F297" s="474"/>
      <c r="G297" s="475"/>
      <c r="H297" s="474"/>
      <c r="I297" s="474"/>
      <c r="J297" s="474"/>
      <c r="K297" s="474"/>
      <c r="L297" s="474"/>
    </row>
    <row r="298" spans="4:12" ht="15.75" customHeight="1" x14ac:dyDescent="0.35">
      <c r="D298" s="474"/>
      <c r="E298" s="474"/>
      <c r="F298" s="474"/>
      <c r="G298" s="475"/>
      <c r="H298" s="474"/>
      <c r="I298" s="474"/>
      <c r="J298" s="474"/>
      <c r="K298" s="474"/>
      <c r="L298" s="474"/>
    </row>
    <row r="299" spans="4:12" ht="15.75" customHeight="1" x14ac:dyDescent="0.35">
      <c r="D299" s="474"/>
      <c r="E299" s="474"/>
      <c r="F299" s="474"/>
      <c r="G299" s="475"/>
      <c r="H299" s="474"/>
      <c r="I299" s="474"/>
      <c r="J299" s="474"/>
      <c r="K299" s="474"/>
      <c r="L299" s="474"/>
    </row>
    <row r="300" spans="4:12" ht="15.75" customHeight="1" x14ac:dyDescent="0.35">
      <c r="D300" s="474"/>
      <c r="E300" s="474"/>
      <c r="F300" s="474"/>
      <c r="G300" s="475"/>
      <c r="H300" s="474"/>
      <c r="I300" s="474"/>
      <c r="J300" s="474"/>
      <c r="K300" s="474"/>
      <c r="L300" s="474"/>
    </row>
    <row r="301" spans="4:12" ht="15.75" customHeight="1" x14ac:dyDescent="0.35">
      <c r="D301" s="474"/>
      <c r="E301" s="474"/>
      <c r="F301" s="474"/>
      <c r="G301" s="475"/>
      <c r="H301" s="474"/>
      <c r="I301" s="474"/>
      <c r="J301" s="474"/>
      <c r="K301" s="474"/>
      <c r="L301" s="474"/>
    </row>
    <row r="302" spans="4:12" ht="15.75" customHeight="1" x14ac:dyDescent="0.35">
      <c r="D302" s="474"/>
      <c r="E302" s="474"/>
      <c r="F302" s="474"/>
      <c r="G302" s="475"/>
      <c r="H302" s="474"/>
      <c r="I302" s="474"/>
      <c r="J302" s="474"/>
      <c r="K302" s="474"/>
      <c r="L302" s="474"/>
    </row>
    <row r="303" spans="4:12" ht="15.75" customHeight="1" x14ac:dyDescent="0.35">
      <c r="D303" s="474"/>
      <c r="E303" s="474"/>
      <c r="F303" s="474"/>
      <c r="G303" s="475"/>
      <c r="H303" s="474"/>
      <c r="I303" s="474"/>
      <c r="J303" s="474"/>
      <c r="K303" s="474"/>
      <c r="L303" s="474"/>
    </row>
    <row r="304" spans="4:12" ht="15.75" customHeight="1" x14ac:dyDescent="0.35">
      <c r="D304" s="474"/>
      <c r="E304" s="474"/>
      <c r="F304" s="474"/>
      <c r="G304" s="475"/>
      <c r="H304" s="474"/>
      <c r="I304" s="474"/>
      <c r="J304" s="474"/>
      <c r="K304" s="474"/>
      <c r="L304" s="474"/>
    </row>
    <row r="305" spans="4:12" ht="15.75" customHeight="1" x14ac:dyDescent="0.35">
      <c r="D305" s="474"/>
      <c r="E305" s="474"/>
      <c r="F305" s="474"/>
      <c r="G305" s="475"/>
      <c r="H305" s="474"/>
      <c r="I305" s="474"/>
      <c r="J305" s="474"/>
      <c r="K305" s="474"/>
      <c r="L305" s="474"/>
    </row>
    <row r="306" spans="4:12" ht="15.75" customHeight="1" x14ac:dyDescent="0.35">
      <c r="D306" s="474"/>
      <c r="E306" s="474"/>
      <c r="F306" s="474"/>
      <c r="G306" s="475"/>
      <c r="H306" s="474"/>
      <c r="I306" s="474"/>
      <c r="J306" s="474"/>
      <c r="K306" s="474"/>
      <c r="L306" s="474"/>
    </row>
    <row r="307" spans="4:12" ht="15.75" customHeight="1" x14ac:dyDescent="0.35">
      <c r="D307" s="474"/>
      <c r="E307" s="474"/>
      <c r="F307" s="474"/>
      <c r="G307" s="475"/>
      <c r="H307" s="474"/>
      <c r="I307" s="474"/>
      <c r="J307" s="474"/>
      <c r="K307" s="474"/>
      <c r="L307" s="474"/>
    </row>
    <row r="308" spans="4:12" ht="15.75" customHeight="1" x14ac:dyDescent="0.35">
      <c r="D308" s="474"/>
      <c r="E308" s="474"/>
      <c r="F308" s="474"/>
      <c r="G308" s="475"/>
      <c r="H308" s="474"/>
      <c r="I308" s="474"/>
      <c r="J308" s="474"/>
      <c r="K308" s="474"/>
      <c r="L308" s="474"/>
    </row>
    <row r="309" spans="4:12" ht="15.75" customHeight="1" x14ac:dyDescent="0.35">
      <c r="D309" s="474"/>
      <c r="E309" s="474"/>
      <c r="F309" s="474"/>
      <c r="G309" s="475"/>
      <c r="H309" s="474"/>
      <c r="I309" s="474"/>
      <c r="J309" s="474"/>
      <c r="K309" s="474"/>
      <c r="L309" s="474"/>
    </row>
    <row r="310" spans="4:12" ht="15.75" customHeight="1" x14ac:dyDescent="0.35">
      <c r="D310" s="474"/>
      <c r="E310" s="474"/>
      <c r="F310" s="474"/>
      <c r="G310" s="475"/>
      <c r="H310" s="474"/>
      <c r="I310" s="474"/>
      <c r="J310" s="474"/>
      <c r="K310" s="474"/>
      <c r="L310" s="474"/>
    </row>
    <row r="311" spans="4:12" ht="15.75" customHeight="1" x14ac:dyDescent="0.35">
      <c r="D311" s="474"/>
      <c r="E311" s="474"/>
      <c r="F311" s="474"/>
      <c r="G311" s="475"/>
      <c r="H311" s="474"/>
      <c r="I311" s="474"/>
      <c r="J311" s="474"/>
      <c r="K311" s="474"/>
      <c r="L311" s="474"/>
    </row>
    <row r="312" spans="4:12" ht="15.75" customHeight="1" x14ac:dyDescent="0.35">
      <c r="D312" s="474"/>
      <c r="E312" s="474"/>
      <c r="F312" s="474"/>
      <c r="G312" s="475"/>
      <c r="H312" s="474"/>
      <c r="I312" s="474"/>
      <c r="J312" s="474"/>
      <c r="K312" s="474"/>
      <c r="L312" s="474"/>
    </row>
    <row r="313" spans="4:12" ht="15.75" customHeight="1" x14ac:dyDescent="0.35">
      <c r="D313" s="474"/>
      <c r="E313" s="474"/>
      <c r="F313" s="474"/>
      <c r="G313" s="475"/>
      <c r="H313" s="474"/>
      <c r="I313" s="474"/>
      <c r="J313" s="474"/>
      <c r="K313" s="474"/>
      <c r="L313" s="474"/>
    </row>
    <row r="314" spans="4:12" ht="15.75" customHeight="1" x14ac:dyDescent="0.35">
      <c r="D314" s="474"/>
      <c r="E314" s="474"/>
      <c r="F314" s="474"/>
      <c r="G314" s="475"/>
      <c r="H314" s="474"/>
      <c r="I314" s="474"/>
      <c r="J314" s="474"/>
      <c r="K314" s="474"/>
      <c r="L314" s="474"/>
    </row>
    <row r="315" spans="4:12" ht="15.75" customHeight="1" x14ac:dyDescent="0.35">
      <c r="D315" s="474"/>
      <c r="E315" s="474"/>
      <c r="F315" s="474"/>
      <c r="G315" s="475"/>
      <c r="H315" s="474"/>
      <c r="I315" s="474"/>
      <c r="J315" s="474"/>
      <c r="K315" s="474"/>
      <c r="L315" s="474"/>
    </row>
    <row r="316" spans="4:12" ht="15.75" customHeight="1" x14ac:dyDescent="0.35">
      <c r="D316" s="474"/>
      <c r="E316" s="474"/>
      <c r="F316" s="474"/>
      <c r="G316" s="475"/>
      <c r="H316" s="474"/>
      <c r="I316" s="474"/>
      <c r="J316" s="474"/>
      <c r="K316" s="474"/>
      <c r="L316" s="474"/>
    </row>
    <row r="317" spans="4:12" ht="15.75" customHeight="1" x14ac:dyDescent="0.35">
      <c r="D317" s="474"/>
      <c r="E317" s="474"/>
      <c r="F317" s="474"/>
      <c r="G317" s="475"/>
      <c r="H317" s="474"/>
      <c r="I317" s="474"/>
      <c r="J317" s="474"/>
      <c r="K317" s="474"/>
      <c r="L317" s="474"/>
    </row>
    <row r="318" spans="4:12" ht="15.75" customHeight="1" x14ac:dyDescent="0.35">
      <c r="D318" s="474"/>
      <c r="E318" s="474"/>
      <c r="F318" s="474"/>
      <c r="G318" s="475"/>
      <c r="H318" s="474"/>
      <c r="I318" s="474"/>
      <c r="J318" s="474"/>
      <c r="K318" s="474"/>
      <c r="L318" s="474"/>
    </row>
    <row r="319" spans="4:12" ht="15.75" customHeight="1" x14ac:dyDescent="0.35">
      <c r="D319" s="474"/>
      <c r="E319" s="474"/>
      <c r="F319" s="474"/>
      <c r="G319" s="475"/>
      <c r="H319" s="474"/>
      <c r="I319" s="474"/>
      <c r="J319" s="474"/>
      <c r="K319" s="474"/>
      <c r="L319" s="474"/>
    </row>
    <row r="320" spans="4:12" ht="15.75" customHeight="1" x14ac:dyDescent="0.35">
      <c r="D320" s="474"/>
      <c r="E320" s="474"/>
      <c r="F320" s="474"/>
      <c r="G320" s="475"/>
      <c r="H320" s="474"/>
      <c r="I320" s="474"/>
      <c r="J320" s="474"/>
      <c r="K320" s="474"/>
      <c r="L320" s="474"/>
    </row>
    <row r="321" spans="4:12" ht="15.75" customHeight="1" x14ac:dyDescent="0.35">
      <c r="D321" s="474"/>
      <c r="E321" s="474"/>
      <c r="F321" s="474"/>
      <c r="G321" s="475"/>
      <c r="H321" s="474"/>
      <c r="I321" s="474"/>
      <c r="J321" s="474"/>
      <c r="K321" s="474"/>
      <c r="L321" s="474"/>
    </row>
    <row r="322" spans="4:12" ht="15.75" customHeight="1" x14ac:dyDescent="0.35">
      <c r="D322" s="474"/>
      <c r="E322" s="474"/>
      <c r="F322" s="474"/>
      <c r="G322" s="475"/>
      <c r="H322" s="474"/>
      <c r="I322" s="474"/>
      <c r="J322" s="474"/>
      <c r="K322" s="474"/>
      <c r="L322" s="474"/>
    </row>
    <row r="323" spans="4:12" ht="15.75" customHeight="1" x14ac:dyDescent="0.35">
      <c r="D323" s="474"/>
      <c r="E323" s="474"/>
      <c r="F323" s="474"/>
      <c r="G323" s="475"/>
      <c r="H323" s="474"/>
      <c r="I323" s="474"/>
      <c r="J323" s="474"/>
      <c r="K323" s="474"/>
      <c r="L323" s="474"/>
    </row>
    <row r="324" spans="4:12" ht="15.75" customHeight="1" x14ac:dyDescent="0.35">
      <c r="D324" s="474"/>
      <c r="E324" s="474"/>
      <c r="F324" s="474"/>
      <c r="G324" s="475"/>
      <c r="H324" s="474"/>
      <c r="I324" s="474"/>
      <c r="J324" s="474"/>
      <c r="K324" s="474"/>
      <c r="L324" s="474"/>
    </row>
    <row r="325" spans="4:12" ht="15.75" customHeight="1" x14ac:dyDescent="0.35">
      <c r="D325" s="474"/>
      <c r="E325" s="474"/>
      <c r="F325" s="474"/>
      <c r="G325" s="475"/>
      <c r="H325" s="474"/>
      <c r="I325" s="474"/>
      <c r="J325" s="474"/>
      <c r="K325" s="474"/>
      <c r="L325" s="474"/>
    </row>
    <row r="326" spans="4:12" ht="15.75" customHeight="1" x14ac:dyDescent="0.35">
      <c r="D326" s="474"/>
      <c r="E326" s="474"/>
      <c r="F326" s="474"/>
      <c r="G326" s="475"/>
      <c r="H326" s="474"/>
      <c r="I326" s="474"/>
      <c r="J326" s="474"/>
      <c r="K326" s="474"/>
      <c r="L326" s="474"/>
    </row>
    <row r="327" spans="4:12" ht="15.75" customHeight="1" x14ac:dyDescent="0.35">
      <c r="D327" s="474"/>
      <c r="E327" s="474"/>
      <c r="F327" s="474"/>
      <c r="G327" s="475"/>
      <c r="H327" s="474"/>
      <c r="I327" s="474"/>
      <c r="J327" s="474"/>
      <c r="K327" s="474"/>
      <c r="L327" s="474"/>
    </row>
    <row r="328" spans="4:12" ht="15.75" customHeight="1" x14ac:dyDescent="0.35">
      <c r="D328" s="474"/>
      <c r="E328" s="474"/>
      <c r="F328" s="474"/>
      <c r="G328" s="475"/>
      <c r="H328" s="474"/>
      <c r="I328" s="474"/>
      <c r="J328" s="474"/>
      <c r="K328" s="474"/>
      <c r="L328" s="474"/>
    </row>
    <row r="329" spans="4:12" ht="15.75" customHeight="1" x14ac:dyDescent="0.35">
      <c r="D329" s="474"/>
      <c r="E329" s="474"/>
      <c r="F329" s="474"/>
      <c r="G329" s="475"/>
      <c r="H329" s="474"/>
      <c r="I329" s="474"/>
      <c r="J329" s="474"/>
      <c r="K329" s="474"/>
      <c r="L329" s="474"/>
    </row>
    <row r="330" spans="4:12" ht="15.75" customHeight="1" x14ac:dyDescent="0.35">
      <c r="D330" s="474"/>
      <c r="E330" s="474"/>
      <c r="F330" s="474"/>
      <c r="G330" s="475"/>
      <c r="H330" s="474"/>
      <c r="I330" s="474"/>
      <c r="J330" s="474"/>
      <c r="K330" s="474"/>
      <c r="L330" s="474"/>
    </row>
    <row r="331" spans="4:12" ht="15.75" customHeight="1" x14ac:dyDescent="0.35">
      <c r="D331" s="474"/>
      <c r="E331" s="474"/>
      <c r="F331" s="474"/>
      <c r="G331" s="475"/>
      <c r="H331" s="474"/>
      <c r="I331" s="474"/>
      <c r="J331" s="474"/>
      <c r="K331" s="474"/>
      <c r="L331" s="474"/>
    </row>
    <row r="332" spans="4:12" ht="15.75" customHeight="1" x14ac:dyDescent="0.35">
      <c r="D332" s="474"/>
      <c r="E332" s="474"/>
      <c r="F332" s="474"/>
      <c r="G332" s="475"/>
      <c r="H332" s="474"/>
      <c r="I332" s="474"/>
      <c r="J332" s="474"/>
      <c r="K332" s="474"/>
      <c r="L332" s="474"/>
    </row>
    <row r="333" spans="4:12" ht="15.75" customHeight="1" x14ac:dyDescent="0.35">
      <c r="D333" s="474"/>
      <c r="E333" s="474"/>
      <c r="F333" s="474"/>
      <c r="G333" s="475"/>
      <c r="H333" s="474"/>
      <c r="I333" s="474"/>
      <c r="J333" s="474"/>
      <c r="K333" s="474"/>
      <c r="L333" s="474"/>
    </row>
    <row r="334" spans="4:12" ht="15.75" customHeight="1" x14ac:dyDescent="0.35">
      <c r="D334" s="474"/>
      <c r="E334" s="474"/>
      <c r="F334" s="474"/>
      <c r="G334" s="475"/>
      <c r="H334" s="474"/>
      <c r="I334" s="474"/>
      <c r="J334" s="474"/>
      <c r="K334" s="474"/>
      <c r="L334" s="474"/>
    </row>
    <row r="335" spans="4:12" ht="15.75" customHeight="1" x14ac:dyDescent="0.35">
      <c r="D335" s="474"/>
      <c r="E335" s="474"/>
      <c r="F335" s="474"/>
      <c r="G335" s="475"/>
      <c r="H335" s="474"/>
      <c r="I335" s="474"/>
      <c r="J335" s="474"/>
      <c r="K335" s="474"/>
      <c r="L335" s="474"/>
    </row>
    <row r="336" spans="4:12" ht="15.75" customHeight="1" x14ac:dyDescent="0.35">
      <c r="D336" s="474"/>
      <c r="E336" s="474"/>
      <c r="F336" s="474"/>
      <c r="G336" s="475"/>
      <c r="H336" s="474"/>
      <c r="I336" s="474"/>
      <c r="J336" s="474"/>
      <c r="K336" s="474"/>
      <c r="L336" s="474"/>
    </row>
    <row r="337" spans="4:12" ht="15.75" customHeight="1" x14ac:dyDescent="0.35">
      <c r="D337" s="474"/>
      <c r="E337" s="474"/>
      <c r="F337" s="474"/>
      <c r="G337" s="475"/>
      <c r="H337" s="474"/>
      <c r="I337" s="474"/>
      <c r="J337" s="474"/>
      <c r="K337" s="474"/>
      <c r="L337" s="474"/>
    </row>
    <row r="338" spans="4:12" ht="15.75" customHeight="1" x14ac:dyDescent="0.35">
      <c r="D338" s="474"/>
      <c r="E338" s="474"/>
      <c r="F338" s="474"/>
      <c r="G338" s="475"/>
      <c r="H338" s="474"/>
      <c r="I338" s="474"/>
      <c r="J338" s="474"/>
      <c r="K338" s="474"/>
      <c r="L338" s="474"/>
    </row>
    <row r="339" spans="4:12" ht="15.75" customHeight="1" x14ac:dyDescent="0.35">
      <c r="D339" s="474"/>
      <c r="E339" s="474"/>
      <c r="F339" s="474"/>
      <c r="G339" s="475"/>
      <c r="H339" s="474"/>
      <c r="I339" s="474"/>
      <c r="J339" s="474"/>
      <c r="K339" s="474"/>
      <c r="L339" s="474"/>
    </row>
    <row r="340" spans="4:12" ht="15.75" customHeight="1" x14ac:dyDescent="0.35">
      <c r="D340" s="474"/>
      <c r="E340" s="474"/>
      <c r="F340" s="474"/>
      <c r="G340" s="475"/>
      <c r="H340" s="474"/>
      <c r="I340" s="474"/>
      <c r="J340" s="474"/>
      <c r="K340" s="474"/>
      <c r="L340" s="474"/>
    </row>
    <row r="341" spans="4:12" ht="15.75" customHeight="1" x14ac:dyDescent="0.35">
      <c r="D341" s="474"/>
      <c r="E341" s="474"/>
      <c r="F341" s="474"/>
      <c r="G341" s="475"/>
      <c r="H341" s="474"/>
      <c r="I341" s="474"/>
      <c r="J341" s="474"/>
      <c r="K341" s="474"/>
      <c r="L341" s="474"/>
    </row>
    <row r="342" spans="4:12" ht="15.75" customHeight="1" x14ac:dyDescent="0.35">
      <c r="D342" s="474"/>
      <c r="E342" s="474"/>
      <c r="F342" s="474"/>
      <c r="G342" s="475"/>
      <c r="H342" s="474"/>
      <c r="I342" s="474"/>
      <c r="J342" s="474"/>
      <c r="K342" s="474"/>
      <c r="L342" s="474"/>
    </row>
    <row r="343" spans="4:12" ht="15.75" customHeight="1" x14ac:dyDescent="0.35">
      <c r="D343" s="474"/>
      <c r="E343" s="474"/>
      <c r="F343" s="474"/>
      <c r="G343" s="475"/>
      <c r="H343" s="474"/>
      <c r="I343" s="474"/>
      <c r="J343" s="474"/>
      <c r="K343" s="474"/>
      <c r="L343" s="474"/>
    </row>
    <row r="344" spans="4:12" ht="15.75" customHeight="1" x14ac:dyDescent="0.35">
      <c r="D344" s="474"/>
      <c r="E344" s="474"/>
      <c r="F344" s="474"/>
      <c r="G344" s="475"/>
      <c r="H344" s="474"/>
      <c r="I344" s="474"/>
      <c r="J344" s="474"/>
      <c r="K344" s="474"/>
      <c r="L344" s="474"/>
    </row>
    <row r="345" spans="4:12" ht="15.75" customHeight="1" x14ac:dyDescent="0.35">
      <c r="D345" s="474"/>
      <c r="E345" s="474"/>
      <c r="F345" s="474"/>
      <c r="G345" s="475"/>
      <c r="H345" s="474"/>
      <c r="I345" s="474"/>
      <c r="J345" s="474"/>
      <c r="K345" s="474"/>
      <c r="L345" s="474"/>
    </row>
    <row r="346" spans="4:12" ht="15.75" customHeight="1" x14ac:dyDescent="0.35">
      <c r="D346" s="474"/>
      <c r="E346" s="474"/>
      <c r="F346" s="474"/>
      <c r="G346" s="475"/>
      <c r="H346" s="474"/>
      <c r="I346" s="474"/>
      <c r="J346" s="474"/>
      <c r="K346" s="474"/>
      <c r="L346" s="474"/>
    </row>
    <row r="347" spans="4:12" ht="15.75" customHeight="1" x14ac:dyDescent="0.35">
      <c r="D347" s="474"/>
      <c r="E347" s="474"/>
      <c r="F347" s="474"/>
      <c r="G347" s="475"/>
      <c r="H347" s="474"/>
      <c r="I347" s="474"/>
      <c r="J347" s="474"/>
      <c r="K347" s="474"/>
      <c r="L347" s="474"/>
    </row>
    <row r="348" spans="4:12" ht="15.75" customHeight="1" x14ac:dyDescent="0.35">
      <c r="D348" s="474"/>
      <c r="E348" s="474"/>
      <c r="F348" s="474"/>
      <c r="G348" s="475"/>
      <c r="H348" s="474"/>
      <c r="I348" s="474"/>
      <c r="J348" s="474"/>
      <c r="K348" s="474"/>
      <c r="L348" s="474"/>
    </row>
    <row r="349" spans="4:12" ht="15.75" customHeight="1" x14ac:dyDescent="0.35">
      <c r="D349" s="474"/>
      <c r="E349" s="474"/>
      <c r="F349" s="474"/>
      <c r="G349" s="475"/>
      <c r="H349" s="474"/>
      <c r="I349" s="474"/>
      <c r="J349" s="474"/>
      <c r="K349" s="474"/>
      <c r="L349" s="474"/>
    </row>
    <row r="350" spans="4:12" ht="15.75" customHeight="1" x14ac:dyDescent="0.35">
      <c r="D350" s="474"/>
      <c r="E350" s="474"/>
      <c r="F350" s="474"/>
      <c r="G350" s="475"/>
      <c r="H350" s="474"/>
      <c r="I350" s="474"/>
      <c r="J350" s="474"/>
      <c r="K350" s="474"/>
      <c r="L350" s="474"/>
    </row>
    <row r="351" spans="4:12" ht="15.75" customHeight="1" x14ac:dyDescent="0.35">
      <c r="D351" s="474"/>
      <c r="E351" s="474"/>
      <c r="F351" s="474"/>
      <c r="G351" s="475"/>
      <c r="H351" s="474"/>
      <c r="I351" s="474"/>
      <c r="J351" s="474"/>
      <c r="K351" s="474"/>
      <c r="L351" s="474"/>
    </row>
    <row r="352" spans="4:12" ht="15.75" customHeight="1" x14ac:dyDescent="0.35">
      <c r="D352" s="474"/>
      <c r="E352" s="474"/>
      <c r="F352" s="474"/>
      <c r="G352" s="475"/>
      <c r="H352" s="474"/>
      <c r="I352" s="474"/>
      <c r="J352" s="474"/>
      <c r="K352" s="474"/>
      <c r="L352" s="474"/>
    </row>
    <row r="353" spans="4:12" ht="15.75" customHeight="1" x14ac:dyDescent="0.35">
      <c r="D353" s="474"/>
      <c r="E353" s="474"/>
      <c r="F353" s="474"/>
      <c r="G353" s="475"/>
      <c r="H353" s="474"/>
      <c r="I353" s="474"/>
      <c r="J353" s="474"/>
      <c r="K353" s="474"/>
      <c r="L353" s="474"/>
    </row>
    <row r="354" spans="4:12" ht="15.75" customHeight="1" x14ac:dyDescent="0.35">
      <c r="D354" s="474"/>
      <c r="E354" s="474"/>
      <c r="F354" s="474"/>
      <c r="G354" s="475"/>
      <c r="H354" s="474"/>
      <c r="I354" s="474"/>
      <c r="J354" s="474"/>
      <c r="K354" s="474"/>
      <c r="L354" s="474"/>
    </row>
    <row r="355" spans="4:12" ht="15.75" customHeight="1" x14ac:dyDescent="0.35">
      <c r="D355" s="474"/>
      <c r="E355" s="474"/>
      <c r="F355" s="474"/>
      <c r="G355" s="475"/>
      <c r="H355" s="474"/>
      <c r="I355" s="474"/>
      <c r="J355" s="474"/>
      <c r="K355" s="474"/>
      <c r="L355" s="474"/>
    </row>
    <row r="356" spans="4:12" ht="15.75" customHeight="1" x14ac:dyDescent="0.35">
      <c r="D356" s="474"/>
      <c r="E356" s="474"/>
      <c r="F356" s="474"/>
      <c r="G356" s="475"/>
      <c r="H356" s="474"/>
      <c r="I356" s="474"/>
      <c r="J356" s="474"/>
      <c r="K356" s="474"/>
      <c r="L356" s="474"/>
    </row>
    <row r="357" spans="4:12" ht="15.75" customHeight="1" x14ac:dyDescent="0.35">
      <c r="D357" s="474"/>
      <c r="E357" s="474"/>
      <c r="F357" s="474"/>
      <c r="G357" s="475"/>
      <c r="H357" s="474"/>
      <c r="I357" s="474"/>
      <c r="J357" s="474"/>
      <c r="K357" s="474"/>
      <c r="L357" s="474"/>
    </row>
    <row r="358" spans="4:12" ht="15.75" customHeight="1" x14ac:dyDescent="0.35">
      <c r="D358" s="474"/>
      <c r="E358" s="474"/>
      <c r="F358" s="474"/>
      <c r="G358" s="475"/>
      <c r="H358" s="474"/>
      <c r="I358" s="474"/>
      <c r="J358" s="474"/>
      <c r="K358" s="474"/>
      <c r="L358" s="474"/>
    </row>
    <row r="359" spans="4:12" ht="15.75" customHeight="1" x14ac:dyDescent="0.35">
      <c r="D359" s="474"/>
      <c r="E359" s="474"/>
      <c r="F359" s="474"/>
      <c r="G359" s="475"/>
      <c r="H359" s="474"/>
      <c r="I359" s="474"/>
      <c r="J359" s="474"/>
      <c r="K359" s="474"/>
      <c r="L359" s="474"/>
    </row>
    <row r="360" spans="4:12" ht="15.75" customHeight="1" x14ac:dyDescent="0.35">
      <c r="D360" s="474"/>
      <c r="E360" s="474"/>
      <c r="F360" s="474"/>
      <c r="G360" s="475"/>
      <c r="H360" s="474"/>
      <c r="I360" s="474"/>
      <c r="J360" s="474"/>
      <c r="K360" s="474"/>
      <c r="L360" s="474"/>
    </row>
    <row r="361" spans="4:12" ht="15.75" customHeight="1" x14ac:dyDescent="0.35">
      <c r="D361" s="474"/>
      <c r="E361" s="474"/>
      <c r="F361" s="474"/>
      <c r="G361" s="475"/>
      <c r="H361" s="474"/>
      <c r="I361" s="474"/>
      <c r="J361" s="474"/>
      <c r="K361" s="474"/>
      <c r="L361" s="474"/>
    </row>
    <row r="362" spans="4:12" ht="15.75" customHeight="1" x14ac:dyDescent="0.35">
      <c r="D362" s="474"/>
      <c r="E362" s="474"/>
      <c r="F362" s="474"/>
      <c r="G362" s="475"/>
      <c r="H362" s="474"/>
      <c r="I362" s="474"/>
      <c r="J362" s="474"/>
      <c r="K362" s="474"/>
      <c r="L362" s="474"/>
    </row>
    <row r="363" spans="4:12" ht="15.75" customHeight="1" x14ac:dyDescent="0.35">
      <c r="D363" s="474"/>
      <c r="E363" s="474"/>
      <c r="F363" s="474"/>
      <c r="G363" s="475"/>
      <c r="H363" s="474"/>
      <c r="I363" s="474"/>
      <c r="J363" s="474"/>
      <c r="K363" s="474"/>
      <c r="L363" s="474"/>
    </row>
    <row r="364" spans="4:12" ht="15.75" customHeight="1" x14ac:dyDescent="0.35">
      <c r="D364" s="474"/>
      <c r="E364" s="474"/>
      <c r="F364" s="474"/>
      <c r="G364" s="475"/>
      <c r="H364" s="474"/>
      <c r="I364" s="474"/>
      <c r="J364" s="474"/>
      <c r="K364" s="474"/>
      <c r="L364" s="474"/>
    </row>
    <row r="365" spans="4:12" ht="15.75" customHeight="1" x14ac:dyDescent="0.35">
      <c r="D365" s="474"/>
      <c r="E365" s="474"/>
      <c r="F365" s="474"/>
      <c r="G365" s="475"/>
      <c r="H365" s="474"/>
      <c r="I365" s="474"/>
      <c r="J365" s="474"/>
      <c r="K365" s="474"/>
      <c r="L365" s="474"/>
    </row>
    <row r="366" spans="4:12" ht="15.75" customHeight="1" x14ac:dyDescent="0.35">
      <c r="D366" s="474"/>
      <c r="E366" s="474"/>
      <c r="F366" s="474"/>
      <c r="G366" s="475"/>
      <c r="H366" s="474"/>
      <c r="I366" s="474"/>
      <c r="J366" s="474"/>
      <c r="K366" s="474"/>
      <c r="L366" s="474"/>
    </row>
    <row r="367" spans="4:12" ht="15.75" customHeight="1" x14ac:dyDescent="0.35">
      <c r="D367" s="474"/>
      <c r="E367" s="474"/>
      <c r="F367" s="474"/>
      <c r="G367" s="475"/>
      <c r="H367" s="474"/>
      <c r="I367" s="474"/>
      <c r="J367" s="474"/>
      <c r="K367" s="474"/>
      <c r="L367" s="474"/>
    </row>
    <row r="368" spans="4:12" ht="15.75" customHeight="1" x14ac:dyDescent="0.35">
      <c r="D368" s="474"/>
      <c r="E368" s="474"/>
      <c r="F368" s="474"/>
      <c r="G368" s="475"/>
      <c r="H368" s="474"/>
      <c r="I368" s="474"/>
      <c r="J368" s="474"/>
      <c r="K368" s="474"/>
      <c r="L368" s="474"/>
    </row>
    <row r="369" spans="4:12" ht="15.75" customHeight="1" x14ac:dyDescent="0.35">
      <c r="D369" s="474"/>
      <c r="E369" s="474"/>
      <c r="F369" s="474"/>
      <c r="G369" s="475"/>
      <c r="H369" s="474"/>
      <c r="I369" s="474"/>
      <c r="J369" s="474"/>
      <c r="K369" s="474"/>
      <c r="L369" s="474"/>
    </row>
    <row r="370" spans="4:12" ht="15.75" customHeight="1" x14ac:dyDescent="0.35">
      <c r="D370" s="474"/>
      <c r="E370" s="474"/>
      <c r="F370" s="474"/>
      <c r="G370" s="475"/>
      <c r="H370" s="474"/>
      <c r="I370" s="474"/>
      <c r="J370" s="474"/>
      <c r="K370" s="474"/>
      <c r="L370" s="474"/>
    </row>
    <row r="371" spans="4:12" ht="15.75" customHeight="1" x14ac:dyDescent="0.35">
      <c r="D371" s="474"/>
      <c r="E371" s="474"/>
      <c r="F371" s="474"/>
      <c r="G371" s="475"/>
      <c r="H371" s="474"/>
      <c r="I371" s="474"/>
      <c r="J371" s="474"/>
      <c r="K371" s="474"/>
      <c r="L371" s="474"/>
    </row>
    <row r="372" spans="4:12" ht="15.75" customHeight="1" x14ac:dyDescent="0.35">
      <c r="D372" s="474"/>
      <c r="E372" s="474"/>
      <c r="F372" s="474"/>
      <c r="G372" s="475"/>
      <c r="H372" s="474"/>
      <c r="I372" s="474"/>
      <c r="J372" s="474"/>
      <c r="K372" s="474"/>
      <c r="L372" s="474"/>
    </row>
    <row r="373" spans="4:12" ht="15.75" customHeight="1" x14ac:dyDescent="0.35">
      <c r="D373" s="474"/>
      <c r="E373" s="474"/>
      <c r="F373" s="474"/>
      <c r="G373" s="475"/>
      <c r="H373" s="474"/>
      <c r="I373" s="474"/>
      <c r="J373" s="474"/>
      <c r="K373" s="474"/>
      <c r="L373" s="474"/>
    </row>
    <row r="374" spans="4:12" ht="15.75" customHeight="1" x14ac:dyDescent="0.35">
      <c r="D374" s="474"/>
      <c r="E374" s="474"/>
      <c r="F374" s="474"/>
      <c r="G374" s="475"/>
      <c r="H374" s="474"/>
      <c r="I374" s="474"/>
      <c r="J374" s="474"/>
      <c r="K374" s="474"/>
      <c r="L374" s="474"/>
    </row>
    <row r="375" spans="4:12" ht="15.75" customHeight="1" x14ac:dyDescent="0.35">
      <c r="D375" s="474"/>
      <c r="E375" s="474"/>
      <c r="F375" s="474"/>
      <c r="G375" s="475"/>
      <c r="H375" s="474"/>
      <c r="I375" s="474"/>
      <c r="J375" s="474"/>
      <c r="K375" s="474"/>
      <c r="L375" s="474"/>
    </row>
    <row r="376" spans="4:12" ht="15.75" customHeight="1" x14ac:dyDescent="0.35">
      <c r="D376" s="474"/>
      <c r="E376" s="474"/>
      <c r="F376" s="474"/>
      <c r="G376" s="475"/>
      <c r="H376" s="474"/>
      <c r="I376" s="474"/>
      <c r="J376" s="474"/>
      <c r="K376" s="474"/>
      <c r="L376" s="474"/>
    </row>
    <row r="377" spans="4:12" ht="15.75" customHeight="1" x14ac:dyDescent="0.35">
      <c r="D377" s="474"/>
      <c r="E377" s="474"/>
      <c r="F377" s="474"/>
      <c r="G377" s="475"/>
      <c r="H377" s="474"/>
      <c r="I377" s="474"/>
      <c r="J377" s="474"/>
      <c r="K377" s="474"/>
      <c r="L377" s="474"/>
    </row>
    <row r="378" spans="4:12" ht="15.75" customHeight="1" x14ac:dyDescent="0.35">
      <c r="D378" s="474"/>
      <c r="E378" s="474"/>
      <c r="F378" s="474"/>
      <c r="G378" s="475"/>
      <c r="H378" s="474"/>
      <c r="I378" s="474"/>
      <c r="J378" s="474"/>
      <c r="K378" s="474"/>
      <c r="L378" s="474"/>
    </row>
    <row r="379" spans="4:12" ht="15.75" customHeight="1" x14ac:dyDescent="0.35">
      <c r="D379" s="474"/>
      <c r="E379" s="474"/>
      <c r="F379" s="474"/>
      <c r="G379" s="475"/>
      <c r="H379" s="474"/>
      <c r="I379" s="474"/>
      <c r="J379" s="474"/>
      <c r="K379" s="474"/>
      <c r="L379" s="474"/>
    </row>
    <row r="380" spans="4:12" ht="15.75" customHeight="1" x14ac:dyDescent="0.35">
      <c r="D380" s="474"/>
      <c r="E380" s="474"/>
      <c r="F380" s="474"/>
      <c r="G380" s="475"/>
      <c r="H380" s="474"/>
      <c r="I380" s="474"/>
      <c r="J380" s="474"/>
      <c r="K380" s="474"/>
      <c r="L380" s="474"/>
    </row>
    <row r="381" spans="4:12" ht="15.75" customHeight="1" x14ac:dyDescent="0.35">
      <c r="D381" s="474"/>
      <c r="E381" s="474"/>
      <c r="F381" s="474"/>
      <c r="G381" s="475"/>
      <c r="H381" s="474"/>
      <c r="I381" s="474"/>
      <c r="J381" s="474"/>
      <c r="K381" s="474"/>
      <c r="L381" s="474"/>
    </row>
    <row r="382" spans="4:12" ht="15.75" customHeight="1" x14ac:dyDescent="0.35">
      <c r="D382" s="474"/>
      <c r="E382" s="474"/>
      <c r="F382" s="474"/>
      <c r="G382" s="475"/>
      <c r="H382" s="474"/>
      <c r="I382" s="474"/>
      <c r="J382" s="474"/>
      <c r="K382" s="474"/>
      <c r="L382" s="474"/>
    </row>
    <row r="383" spans="4:12" ht="15.75" customHeight="1" x14ac:dyDescent="0.35">
      <c r="D383" s="474"/>
      <c r="E383" s="474"/>
      <c r="F383" s="474"/>
      <c r="G383" s="475"/>
      <c r="H383" s="474"/>
      <c r="I383" s="474"/>
      <c r="J383" s="474"/>
      <c r="K383" s="474"/>
      <c r="L383" s="474"/>
    </row>
    <row r="384" spans="4:12" ht="15.75" customHeight="1" x14ac:dyDescent="0.35">
      <c r="D384" s="474"/>
      <c r="E384" s="474"/>
      <c r="F384" s="474"/>
      <c r="G384" s="475"/>
      <c r="H384" s="474"/>
      <c r="I384" s="474"/>
      <c r="J384" s="474"/>
      <c r="K384" s="474"/>
      <c r="L384" s="474"/>
    </row>
    <row r="385" spans="4:12" ht="15.75" customHeight="1" x14ac:dyDescent="0.35">
      <c r="D385" s="474"/>
      <c r="E385" s="474"/>
      <c r="F385" s="474"/>
      <c r="G385" s="475"/>
      <c r="H385" s="474"/>
      <c r="I385" s="474"/>
      <c r="J385" s="474"/>
      <c r="K385" s="474"/>
      <c r="L385" s="474"/>
    </row>
    <row r="386" spans="4:12" ht="15.75" customHeight="1" x14ac:dyDescent="0.35">
      <c r="D386" s="474"/>
      <c r="E386" s="474"/>
      <c r="F386" s="474"/>
      <c r="G386" s="475"/>
      <c r="H386" s="474"/>
      <c r="I386" s="474"/>
      <c r="J386" s="474"/>
      <c r="K386" s="474"/>
      <c r="L386" s="474"/>
    </row>
    <row r="387" spans="4:12" ht="15.75" customHeight="1" x14ac:dyDescent="0.35">
      <c r="D387" s="474"/>
      <c r="E387" s="474"/>
      <c r="F387" s="474"/>
      <c r="G387" s="475"/>
      <c r="H387" s="474"/>
      <c r="I387" s="474"/>
      <c r="J387" s="474"/>
      <c r="K387" s="474"/>
      <c r="L387" s="474"/>
    </row>
    <row r="388" spans="4:12" ht="15.75" customHeight="1" x14ac:dyDescent="0.35">
      <c r="D388" s="474"/>
      <c r="E388" s="474"/>
      <c r="F388" s="474"/>
      <c r="G388" s="475"/>
      <c r="H388" s="474"/>
      <c r="I388" s="474"/>
      <c r="J388" s="474"/>
      <c r="K388" s="474"/>
      <c r="L388" s="474"/>
    </row>
    <row r="389" spans="4:12" ht="15.75" customHeight="1" x14ac:dyDescent="0.35">
      <c r="D389" s="474"/>
      <c r="E389" s="474"/>
      <c r="F389" s="474"/>
      <c r="G389" s="475"/>
      <c r="H389" s="474"/>
      <c r="I389" s="474"/>
      <c r="J389" s="474"/>
      <c r="K389" s="474"/>
      <c r="L389" s="474"/>
    </row>
    <row r="390" spans="4:12" ht="15.75" customHeight="1" x14ac:dyDescent="0.35">
      <c r="D390" s="474"/>
      <c r="E390" s="474"/>
      <c r="F390" s="474"/>
      <c r="G390" s="475"/>
      <c r="H390" s="474"/>
      <c r="I390" s="474"/>
      <c r="J390" s="474"/>
      <c r="K390" s="474"/>
      <c r="L390" s="474"/>
    </row>
    <row r="391" spans="4:12" ht="15.75" customHeight="1" x14ac:dyDescent="0.35">
      <c r="D391" s="474"/>
      <c r="E391" s="474"/>
      <c r="F391" s="474"/>
      <c r="G391" s="475"/>
      <c r="H391" s="474"/>
      <c r="I391" s="474"/>
      <c r="J391" s="474"/>
      <c r="K391" s="474"/>
      <c r="L391" s="474"/>
    </row>
    <row r="392" spans="4:12" ht="15.75" customHeight="1" x14ac:dyDescent="0.35">
      <c r="D392" s="474"/>
      <c r="E392" s="474"/>
      <c r="F392" s="474"/>
      <c r="G392" s="475"/>
      <c r="H392" s="474"/>
      <c r="I392" s="474"/>
      <c r="J392" s="474"/>
      <c r="K392" s="474"/>
      <c r="L392" s="474"/>
    </row>
    <row r="393" spans="4:12" ht="15.75" customHeight="1" x14ac:dyDescent="0.35">
      <c r="D393" s="474"/>
      <c r="E393" s="474"/>
      <c r="F393" s="474"/>
      <c r="G393" s="475"/>
      <c r="H393" s="474"/>
      <c r="I393" s="474"/>
      <c r="J393" s="474"/>
      <c r="K393" s="474"/>
      <c r="L393" s="474"/>
    </row>
    <row r="394" spans="4:12" ht="15.75" customHeight="1" x14ac:dyDescent="0.35">
      <c r="D394" s="474"/>
      <c r="E394" s="474"/>
      <c r="F394" s="474"/>
      <c r="G394" s="475"/>
      <c r="H394" s="474"/>
      <c r="I394" s="474"/>
      <c r="J394" s="474"/>
      <c r="K394" s="474"/>
      <c r="L394" s="474"/>
    </row>
    <row r="395" spans="4:12" ht="15.75" customHeight="1" x14ac:dyDescent="0.35">
      <c r="D395" s="474"/>
      <c r="E395" s="474"/>
      <c r="F395" s="474"/>
      <c r="G395" s="475"/>
      <c r="H395" s="474"/>
      <c r="I395" s="474"/>
      <c r="J395" s="474"/>
      <c r="K395" s="474"/>
      <c r="L395" s="474"/>
    </row>
    <row r="396" spans="4:12" ht="15.75" customHeight="1" x14ac:dyDescent="0.35">
      <c r="D396" s="474"/>
      <c r="E396" s="474"/>
      <c r="F396" s="474"/>
      <c r="G396" s="475"/>
      <c r="H396" s="474"/>
      <c r="I396" s="474"/>
      <c r="J396" s="474"/>
      <c r="K396" s="474"/>
      <c r="L396" s="474"/>
    </row>
    <row r="397" spans="4:12" ht="15.75" customHeight="1" x14ac:dyDescent="0.35">
      <c r="D397" s="474"/>
      <c r="E397" s="474"/>
      <c r="F397" s="474"/>
      <c r="G397" s="475"/>
      <c r="H397" s="474"/>
      <c r="I397" s="474"/>
      <c r="J397" s="474"/>
      <c r="K397" s="474"/>
      <c r="L397" s="474"/>
    </row>
    <row r="398" spans="4:12" ht="15.75" customHeight="1" x14ac:dyDescent="0.35">
      <c r="D398" s="474"/>
      <c r="E398" s="474"/>
      <c r="F398" s="474"/>
      <c r="G398" s="475"/>
      <c r="H398" s="474"/>
      <c r="I398" s="474"/>
      <c r="J398" s="474"/>
      <c r="K398" s="474"/>
      <c r="L398" s="474"/>
    </row>
    <row r="399" spans="4:12" ht="15.75" customHeight="1" x14ac:dyDescent="0.35">
      <c r="D399" s="474"/>
      <c r="E399" s="474"/>
      <c r="F399" s="474"/>
      <c r="G399" s="475"/>
      <c r="H399" s="474"/>
      <c r="I399" s="474"/>
      <c r="J399" s="474"/>
      <c r="K399" s="474"/>
      <c r="L399" s="474"/>
    </row>
    <row r="400" spans="4:12" ht="15.75" customHeight="1" x14ac:dyDescent="0.35">
      <c r="D400" s="474"/>
      <c r="E400" s="474"/>
      <c r="F400" s="474"/>
      <c r="G400" s="475"/>
      <c r="H400" s="474"/>
      <c r="I400" s="474"/>
      <c r="J400" s="474"/>
      <c r="K400" s="474"/>
      <c r="L400" s="474"/>
    </row>
    <row r="401" spans="4:12" ht="15.75" customHeight="1" x14ac:dyDescent="0.35">
      <c r="D401" s="474"/>
      <c r="E401" s="474"/>
      <c r="F401" s="474"/>
      <c r="G401" s="475"/>
      <c r="H401" s="474"/>
      <c r="I401" s="474"/>
      <c r="J401" s="474"/>
      <c r="K401" s="474"/>
      <c r="L401" s="474"/>
    </row>
    <row r="402" spans="4:12" ht="15.75" customHeight="1" x14ac:dyDescent="0.35">
      <c r="D402" s="474"/>
      <c r="E402" s="474"/>
      <c r="F402" s="474"/>
      <c r="G402" s="475"/>
      <c r="H402" s="474"/>
      <c r="I402" s="474"/>
      <c r="J402" s="474"/>
      <c r="K402" s="474"/>
      <c r="L402" s="474"/>
    </row>
    <row r="403" spans="4:12" ht="15.75" customHeight="1" x14ac:dyDescent="0.35">
      <c r="D403" s="474"/>
      <c r="E403" s="474"/>
      <c r="F403" s="474"/>
      <c r="G403" s="475"/>
      <c r="H403" s="474"/>
      <c r="I403" s="474"/>
      <c r="J403" s="474"/>
      <c r="K403" s="474"/>
      <c r="L403" s="474"/>
    </row>
    <row r="404" spans="4:12" ht="15.75" customHeight="1" x14ac:dyDescent="0.35">
      <c r="D404" s="474"/>
      <c r="E404" s="474"/>
      <c r="F404" s="474"/>
      <c r="G404" s="475"/>
      <c r="H404" s="474"/>
      <c r="I404" s="474"/>
      <c r="J404" s="474"/>
      <c r="K404" s="474"/>
      <c r="L404" s="474"/>
    </row>
    <row r="405" spans="4:12" ht="15.75" customHeight="1" x14ac:dyDescent="0.35">
      <c r="D405" s="474"/>
      <c r="E405" s="474"/>
      <c r="F405" s="474"/>
      <c r="G405" s="475"/>
      <c r="H405" s="474"/>
      <c r="I405" s="474"/>
      <c r="J405" s="474"/>
      <c r="K405" s="474"/>
      <c r="L405" s="474"/>
    </row>
    <row r="406" spans="4:12" ht="15.75" customHeight="1" x14ac:dyDescent="0.35">
      <c r="D406" s="474"/>
      <c r="E406" s="474"/>
      <c r="F406" s="474"/>
      <c r="G406" s="475"/>
      <c r="H406" s="474"/>
      <c r="I406" s="474"/>
      <c r="J406" s="474"/>
      <c r="K406" s="474"/>
      <c r="L406" s="474"/>
    </row>
    <row r="407" spans="4:12" ht="15.75" customHeight="1" x14ac:dyDescent="0.35">
      <c r="D407" s="474"/>
      <c r="E407" s="474"/>
      <c r="F407" s="474"/>
      <c r="G407" s="475"/>
      <c r="H407" s="474"/>
      <c r="I407" s="474"/>
      <c r="J407" s="474"/>
      <c r="K407" s="474"/>
      <c r="L407" s="474"/>
    </row>
    <row r="408" spans="4:12" ht="15.75" customHeight="1" x14ac:dyDescent="0.35">
      <c r="D408" s="474"/>
      <c r="E408" s="474"/>
      <c r="F408" s="474"/>
      <c r="G408" s="475"/>
      <c r="H408" s="474"/>
      <c r="I408" s="474"/>
      <c r="J408" s="474"/>
      <c r="K408" s="474"/>
      <c r="L408" s="474"/>
    </row>
    <row r="409" spans="4:12" ht="15.75" customHeight="1" x14ac:dyDescent="0.35">
      <c r="D409" s="474"/>
      <c r="E409" s="474"/>
      <c r="F409" s="474"/>
      <c r="G409" s="475"/>
      <c r="H409" s="474"/>
      <c r="I409" s="474"/>
      <c r="J409" s="474"/>
      <c r="K409" s="474"/>
      <c r="L409" s="474"/>
    </row>
    <row r="410" spans="4:12" ht="15.75" customHeight="1" x14ac:dyDescent="0.35">
      <c r="D410" s="474"/>
      <c r="E410" s="474"/>
      <c r="F410" s="474"/>
      <c r="G410" s="475"/>
      <c r="H410" s="474"/>
      <c r="I410" s="474"/>
      <c r="J410" s="474"/>
      <c r="K410" s="474"/>
      <c r="L410" s="474"/>
    </row>
    <row r="411" spans="4:12" ht="15.75" customHeight="1" x14ac:dyDescent="0.35">
      <c r="D411" s="474"/>
      <c r="E411" s="474"/>
      <c r="F411" s="474"/>
      <c r="G411" s="475"/>
      <c r="H411" s="474"/>
      <c r="I411" s="474"/>
      <c r="J411" s="474"/>
      <c r="K411" s="474"/>
      <c r="L411" s="474"/>
    </row>
    <row r="412" spans="4:12" ht="15.75" customHeight="1" x14ac:dyDescent="0.35">
      <c r="D412" s="474"/>
      <c r="E412" s="474"/>
      <c r="F412" s="474"/>
      <c r="G412" s="475"/>
      <c r="H412" s="474"/>
      <c r="I412" s="474"/>
      <c r="J412" s="474"/>
      <c r="K412" s="474"/>
      <c r="L412" s="474"/>
    </row>
    <row r="413" spans="4:12" ht="15.75" customHeight="1" x14ac:dyDescent="0.35">
      <c r="D413" s="474"/>
      <c r="E413" s="474"/>
      <c r="F413" s="474"/>
      <c r="G413" s="475"/>
      <c r="H413" s="474"/>
      <c r="I413" s="474"/>
      <c r="J413" s="474"/>
      <c r="K413" s="474"/>
      <c r="L413" s="474"/>
    </row>
    <row r="414" spans="4:12" ht="15.75" customHeight="1" x14ac:dyDescent="0.35">
      <c r="D414" s="474"/>
      <c r="E414" s="474"/>
      <c r="F414" s="474"/>
      <c r="G414" s="475"/>
      <c r="H414" s="474"/>
      <c r="I414" s="474"/>
      <c r="J414" s="474"/>
      <c r="K414" s="474"/>
      <c r="L414" s="474"/>
    </row>
    <row r="415" spans="4:12" ht="15.75" customHeight="1" x14ac:dyDescent="0.35">
      <c r="D415" s="474"/>
      <c r="E415" s="474"/>
      <c r="F415" s="474"/>
      <c r="G415" s="475"/>
      <c r="H415" s="474"/>
      <c r="I415" s="474"/>
      <c r="J415" s="474"/>
      <c r="K415" s="474"/>
      <c r="L415" s="474"/>
    </row>
    <row r="416" spans="4:12" ht="15.75" customHeight="1" x14ac:dyDescent="0.35">
      <c r="D416" s="474"/>
      <c r="E416" s="474"/>
      <c r="F416" s="474"/>
      <c r="G416" s="475"/>
      <c r="H416" s="474"/>
      <c r="I416" s="474"/>
      <c r="J416" s="474"/>
      <c r="K416" s="474"/>
      <c r="L416" s="474"/>
    </row>
    <row r="417" spans="4:12" ht="15.75" customHeight="1" x14ac:dyDescent="0.35">
      <c r="D417" s="474"/>
      <c r="E417" s="474"/>
      <c r="F417" s="474"/>
      <c r="G417" s="475"/>
      <c r="H417" s="474"/>
      <c r="I417" s="474"/>
      <c r="J417" s="474"/>
      <c r="K417" s="474"/>
      <c r="L417" s="474"/>
    </row>
    <row r="418" spans="4:12" ht="15.75" customHeight="1" x14ac:dyDescent="0.35">
      <c r="D418" s="474"/>
      <c r="E418" s="474"/>
      <c r="F418" s="474"/>
      <c r="G418" s="475"/>
      <c r="H418" s="474"/>
      <c r="I418" s="474"/>
      <c r="J418" s="474"/>
      <c r="K418" s="474"/>
      <c r="L418" s="474"/>
    </row>
    <row r="419" spans="4:12" ht="15.75" customHeight="1" x14ac:dyDescent="0.35">
      <c r="D419" s="474"/>
      <c r="E419" s="474"/>
      <c r="F419" s="474"/>
      <c r="G419" s="475"/>
      <c r="H419" s="474"/>
      <c r="I419" s="474"/>
      <c r="J419" s="474"/>
      <c r="K419" s="474"/>
      <c r="L419" s="474"/>
    </row>
    <row r="420" spans="4:12" ht="15.75" customHeight="1" x14ac:dyDescent="0.35">
      <c r="D420" s="474"/>
      <c r="E420" s="474"/>
      <c r="F420" s="474"/>
      <c r="G420" s="475"/>
      <c r="H420" s="474"/>
      <c r="I420" s="474"/>
      <c r="J420" s="474"/>
      <c r="K420" s="474"/>
      <c r="L420" s="474"/>
    </row>
    <row r="421" spans="4:12" ht="15.75" customHeight="1" x14ac:dyDescent="0.35">
      <c r="D421" s="474"/>
      <c r="E421" s="474"/>
      <c r="F421" s="474"/>
      <c r="G421" s="475"/>
      <c r="H421" s="474"/>
      <c r="I421" s="474"/>
      <c r="J421" s="474"/>
      <c r="K421" s="474"/>
      <c r="L421" s="474"/>
    </row>
    <row r="422" spans="4:12" ht="15.75" customHeight="1" x14ac:dyDescent="0.35">
      <c r="D422" s="474"/>
      <c r="E422" s="474"/>
      <c r="F422" s="474"/>
      <c r="G422" s="475"/>
      <c r="H422" s="474"/>
      <c r="I422" s="474"/>
      <c r="J422" s="474"/>
      <c r="K422" s="474"/>
      <c r="L422" s="474"/>
    </row>
    <row r="423" spans="4:12" ht="15.75" customHeight="1" x14ac:dyDescent="0.35">
      <c r="D423" s="474"/>
      <c r="E423" s="474"/>
      <c r="F423" s="474"/>
      <c r="G423" s="475"/>
      <c r="H423" s="474"/>
      <c r="I423" s="474"/>
      <c r="J423" s="474"/>
      <c r="K423" s="474"/>
      <c r="L423" s="474"/>
    </row>
    <row r="424" spans="4:12" ht="15.75" customHeight="1" x14ac:dyDescent="0.35">
      <c r="D424" s="474"/>
      <c r="E424" s="474"/>
      <c r="F424" s="474"/>
      <c r="G424" s="475"/>
      <c r="H424" s="474"/>
      <c r="I424" s="474"/>
      <c r="J424" s="474"/>
      <c r="K424" s="474"/>
      <c r="L424" s="474"/>
    </row>
    <row r="425" spans="4:12" ht="15.75" customHeight="1" x14ac:dyDescent="0.35">
      <c r="D425" s="474"/>
      <c r="E425" s="474"/>
      <c r="F425" s="474"/>
      <c r="G425" s="475"/>
      <c r="H425" s="474"/>
      <c r="I425" s="474"/>
      <c r="J425" s="474"/>
      <c r="K425" s="474"/>
      <c r="L425" s="474"/>
    </row>
    <row r="426" spans="4:12" ht="15.75" customHeight="1" x14ac:dyDescent="0.35">
      <c r="D426" s="474"/>
      <c r="E426" s="474"/>
      <c r="F426" s="474"/>
      <c r="G426" s="475"/>
      <c r="H426" s="474"/>
      <c r="I426" s="474"/>
      <c r="J426" s="474"/>
      <c r="K426" s="474"/>
      <c r="L426" s="474"/>
    </row>
    <row r="427" spans="4:12" ht="15.75" customHeight="1" x14ac:dyDescent="0.35">
      <c r="D427" s="474"/>
      <c r="E427" s="474"/>
      <c r="F427" s="474"/>
      <c r="G427" s="475"/>
      <c r="H427" s="474"/>
      <c r="I427" s="474"/>
      <c r="J427" s="474"/>
      <c r="K427" s="474"/>
      <c r="L427" s="474"/>
    </row>
    <row r="428" spans="4:12" ht="15.75" customHeight="1" x14ac:dyDescent="0.35">
      <c r="D428" s="474"/>
      <c r="E428" s="474"/>
      <c r="F428" s="474"/>
      <c r="G428" s="475"/>
      <c r="H428" s="474"/>
      <c r="I428" s="474"/>
      <c r="J428" s="474"/>
      <c r="K428" s="474"/>
      <c r="L428" s="474"/>
    </row>
    <row r="429" spans="4:12" ht="15.75" customHeight="1" x14ac:dyDescent="0.35">
      <c r="D429" s="474"/>
      <c r="E429" s="474"/>
      <c r="F429" s="474"/>
      <c r="G429" s="475"/>
      <c r="H429" s="474"/>
      <c r="I429" s="474"/>
      <c r="J429" s="474"/>
      <c r="K429" s="474"/>
      <c r="L429" s="474"/>
    </row>
    <row r="430" spans="4:12" ht="15.75" customHeight="1" x14ac:dyDescent="0.35">
      <c r="D430" s="474"/>
      <c r="E430" s="474"/>
      <c r="F430" s="474"/>
      <c r="G430" s="475"/>
      <c r="H430" s="474"/>
      <c r="I430" s="474"/>
      <c r="J430" s="474"/>
      <c r="K430" s="474"/>
      <c r="L430" s="474"/>
    </row>
    <row r="431" spans="4:12" ht="15.75" customHeight="1" x14ac:dyDescent="0.35">
      <c r="D431" s="474"/>
      <c r="E431" s="474"/>
      <c r="F431" s="474"/>
      <c r="G431" s="475"/>
      <c r="H431" s="474"/>
      <c r="I431" s="474"/>
      <c r="J431" s="474"/>
      <c r="K431" s="474"/>
      <c r="L431" s="474"/>
    </row>
    <row r="432" spans="4:12" ht="15.75" customHeight="1" x14ac:dyDescent="0.35">
      <c r="D432" s="474"/>
      <c r="E432" s="474"/>
      <c r="F432" s="474"/>
      <c r="G432" s="475"/>
      <c r="H432" s="474"/>
      <c r="I432" s="474"/>
      <c r="J432" s="474"/>
      <c r="K432" s="474"/>
      <c r="L432" s="474"/>
    </row>
    <row r="433" spans="4:12" ht="15.75" customHeight="1" x14ac:dyDescent="0.35">
      <c r="D433" s="474"/>
      <c r="E433" s="474"/>
      <c r="F433" s="474"/>
      <c r="G433" s="475"/>
      <c r="H433" s="474"/>
      <c r="I433" s="474"/>
      <c r="J433" s="474"/>
      <c r="K433" s="474"/>
      <c r="L433" s="474"/>
    </row>
    <row r="434" spans="4:12" ht="15.75" customHeight="1" x14ac:dyDescent="0.35">
      <c r="D434" s="474"/>
      <c r="E434" s="474"/>
      <c r="F434" s="474"/>
      <c r="G434" s="475"/>
      <c r="H434" s="474"/>
      <c r="I434" s="474"/>
      <c r="J434" s="474"/>
      <c r="K434" s="474"/>
      <c r="L434" s="474"/>
    </row>
    <row r="435" spans="4:12" ht="15.75" customHeight="1" x14ac:dyDescent="0.35">
      <c r="D435" s="474"/>
      <c r="E435" s="474"/>
      <c r="F435" s="474"/>
      <c r="G435" s="475"/>
      <c r="H435" s="474"/>
      <c r="I435" s="474"/>
      <c r="J435" s="474"/>
      <c r="K435" s="474"/>
      <c r="L435" s="474"/>
    </row>
    <row r="436" spans="4:12" ht="15.75" customHeight="1" x14ac:dyDescent="0.35">
      <c r="D436" s="474"/>
      <c r="E436" s="474"/>
      <c r="F436" s="474"/>
      <c r="G436" s="475"/>
      <c r="H436" s="474"/>
      <c r="I436" s="474"/>
      <c r="J436" s="474"/>
      <c r="K436" s="474"/>
      <c r="L436" s="474"/>
    </row>
    <row r="437" spans="4:12" ht="15.75" customHeight="1" x14ac:dyDescent="0.35">
      <c r="D437" s="474"/>
      <c r="E437" s="474"/>
      <c r="F437" s="474"/>
      <c r="G437" s="475"/>
      <c r="H437" s="474"/>
      <c r="I437" s="474"/>
      <c r="J437" s="474"/>
      <c r="K437" s="474"/>
      <c r="L437" s="474"/>
    </row>
    <row r="438" spans="4:12" ht="15.75" customHeight="1" x14ac:dyDescent="0.35">
      <c r="D438" s="474"/>
      <c r="E438" s="474"/>
      <c r="F438" s="474"/>
      <c r="G438" s="475"/>
      <c r="H438" s="474"/>
      <c r="I438" s="474"/>
      <c r="J438" s="474"/>
      <c r="K438" s="474"/>
      <c r="L438" s="474"/>
    </row>
    <row r="439" spans="4:12" ht="15.75" customHeight="1" x14ac:dyDescent="0.35">
      <c r="D439" s="474"/>
      <c r="E439" s="474"/>
      <c r="F439" s="474"/>
      <c r="G439" s="475"/>
      <c r="H439" s="474"/>
      <c r="I439" s="474"/>
      <c r="J439" s="474"/>
      <c r="K439" s="474"/>
      <c r="L439" s="474"/>
    </row>
    <row r="440" spans="4:12" ht="15.75" customHeight="1" x14ac:dyDescent="0.35">
      <c r="D440" s="474"/>
      <c r="E440" s="474"/>
      <c r="F440" s="474"/>
      <c r="G440" s="475"/>
      <c r="H440" s="474"/>
      <c r="I440" s="474"/>
      <c r="J440" s="474"/>
      <c r="K440" s="474"/>
      <c r="L440" s="474"/>
    </row>
    <row r="441" spans="4:12" ht="15.75" customHeight="1" x14ac:dyDescent="0.35">
      <c r="D441" s="474"/>
      <c r="E441" s="474"/>
      <c r="F441" s="474"/>
      <c r="G441" s="475"/>
      <c r="H441" s="474"/>
      <c r="I441" s="474"/>
      <c r="J441" s="474"/>
      <c r="K441" s="474"/>
      <c r="L441" s="474"/>
    </row>
    <row r="442" spans="4:12" ht="15.75" customHeight="1" x14ac:dyDescent="0.35">
      <c r="D442" s="474"/>
      <c r="E442" s="474"/>
      <c r="F442" s="474"/>
      <c r="G442" s="475"/>
      <c r="H442" s="474"/>
      <c r="I442" s="474"/>
      <c r="J442" s="474"/>
      <c r="K442" s="474"/>
      <c r="L442" s="474"/>
    </row>
    <row r="443" spans="4:12" ht="15.75" customHeight="1" x14ac:dyDescent="0.35">
      <c r="D443" s="474"/>
      <c r="E443" s="474"/>
      <c r="F443" s="474"/>
      <c r="G443" s="475"/>
      <c r="H443" s="474"/>
      <c r="I443" s="474"/>
      <c r="J443" s="474"/>
      <c r="K443" s="474"/>
      <c r="L443" s="474"/>
    </row>
    <row r="444" spans="4:12" ht="15.75" customHeight="1" x14ac:dyDescent="0.35">
      <c r="D444" s="474"/>
      <c r="E444" s="474"/>
      <c r="F444" s="474"/>
      <c r="G444" s="475"/>
      <c r="H444" s="474"/>
      <c r="I444" s="474"/>
      <c r="J444" s="474"/>
      <c r="K444" s="474"/>
      <c r="L444" s="474"/>
    </row>
    <row r="445" spans="4:12" ht="15.75" customHeight="1" x14ac:dyDescent="0.35">
      <c r="D445" s="474"/>
      <c r="E445" s="474"/>
      <c r="F445" s="474"/>
      <c r="G445" s="475"/>
      <c r="H445" s="474"/>
      <c r="I445" s="474"/>
      <c r="J445" s="474"/>
      <c r="K445" s="474"/>
      <c r="L445" s="474"/>
    </row>
    <row r="446" spans="4:12" ht="15.75" customHeight="1" x14ac:dyDescent="0.35">
      <c r="D446" s="474"/>
      <c r="E446" s="474"/>
      <c r="F446" s="474"/>
      <c r="G446" s="475"/>
      <c r="H446" s="474"/>
      <c r="I446" s="474"/>
      <c r="J446" s="474"/>
      <c r="K446" s="474"/>
      <c r="L446" s="474"/>
    </row>
    <row r="447" spans="4:12" ht="15.75" customHeight="1" x14ac:dyDescent="0.35">
      <c r="D447" s="474"/>
      <c r="E447" s="474"/>
      <c r="F447" s="474"/>
      <c r="G447" s="475"/>
      <c r="H447" s="474"/>
      <c r="I447" s="474"/>
      <c r="J447" s="474"/>
      <c r="K447" s="474"/>
      <c r="L447" s="474"/>
    </row>
    <row r="448" spans="4:12" ht="15.75" customHeight="1" x14ac:dyDescent="0.35">
      <c r="D448" s="474"/>
      <c r="E448" s="474"/>
      <c r="F448" s="474"/>
      <c r="G448" s="475"/>
      <c r="H448" s="474"/>
      <c r="I448" s="474"/>
      <c r="J448" s="474"/>
      <c r="K448" s="474"/>
      <c r="L448" s="474"/>
    </row>
    <row r="449" spans="4:12" ht="15.75" customHeight="1" x14ac:dyDescent="0.35">
      <c r="D449" s="474"/>
      <c r="E449" s="474"/>
      <c r="F449" s="474"/>
      <c r="G449" s="475"/>
      <c r="H449" s="474"/>
      <c r="I449" s="474"/>
      <c r="J449" s="474"/>
      <c r="K449" s="474"/>
      <c r="L449" s="474"/>
    </row>
    <row r="450" spans="4:12" ht="15.75" customHeight="1" x14ac:dyDescent="0.35">
      <c r="D450" s="474"/>
      <c r="E450" s="474"/>
      <c r="F450" s="474"/>
      <c r="G450" s="475"/>
      <c r="H450" s="474"/>
      <c r="I450" s="474"/>
      <c r="J450" s="474"/>
      <c r="K450" s="474"/>
      <c r="L450" s="474"/>
    </row>
    <row r="451" spans="4:12" ht="15.75" customHeight="1" x14ac:dyDescent="0.35">
      <c r="D451" s="474"/>
      <c r="E451" s="474"/>
      <c r="F451" s="474"/>
      <c r="G451" s="475"/>
      <c r="H451" s="474"/>
      <c r="I451" s="474"/>
      <c r="J451" s="474"/>
      <c r="K451" s="474"/>
      <c r="L451" s="474"/>
    </row>
    <row r="452" spans="4:12" ht="15.75" customHeight="1" x14ac:dyDescent="0.35">
      <c r="D452" s="474"/>
      <c r="E452" s="474"/>
      <c r="F452" s="474"/>
      <c r="G452" s="475"/>
      <c r="H452" s="474"/>
      <c r="I452" s="474"/>
      <c r="J452" s="474"/>
      <c r="K452" s="474"/>
      <c r="L452" s="474"/>
    </row>
    <row r="453" spans="4:12" ht="15.75" customHeight="1" x14ac:dyDescent="0.35">
      <c r="D453" s="474"/>
      <c r="E453" s="474"/>
      <c r="F453" s="474"/>
      <c r="G453" s="475"/>
      <c r="H453" s="474"/>
      <c r="I453" s="474"/>
      <c r="J453" s="474"/>
      <c r="K453" s="474"/>
      <c r="L453" s="474"/>
    </row>
    <row r="454" spans="4:12" ht="15.75" customHeight="1" x14ac:dyDescent="0.35">
      <c r="D454" s="474"/>
      <c r="E454" s="474"/>
      <c r="F454" s="474"/>
      <c r="G454" s="475"/>
      <c r="H454" s="474"/>
      <c r="I454" s="474"/>
      <c r="J454" s="474"/>
      <c r="K454" s="474"/>
      <c r="L454" s="474"/>
    </row>
    <row r="455" spans="4:12" ht="15.75" customHeight="1" x14ac:dyDescent="0.35">
      <c r="D455" s="474"/>
      <c r="E455" s="474"/>
      <c r="F455" s="474"/>
      <c r="G455" s="475"/>
      <c r="H455" s="474"/>
      <c r="I455" s="474"/>
      <c r="J455" s="474"/>
      <c r="K455" s="474"/>
      <c r="L455" s="474"/>
    </row>
    <row r="456" spans="4:12" ht="15.75" customHeight="1" x14ac:dyDescent="0.35">
      <c r="D456" s="474"/>
      <c r="E456" s="474"/>
      <c r="F456" s="474"/>
      <c r="G456" s="475"/>
      <c r="H456" s="474"/>
      <c r="I456" s="474"/>
      <c r="J456" s="474"/>
      <c r="K456" s="474"/>
      <c r="L456" s="474"/>
    </row>
    <row r="457" spans="4:12" ht="15.75" customHeight="1" x14ac:dyDescent="0.35">
      <c r="D457" s="474"/>
      <c r="E457" s="474"/>
      <c r="F457" s="474"/>
      <c r="G457" s="475"/>
      <c r="H457" s="474"/>
      <c r="I457" s="474"/>
      <c r="J457" s="474"/>
      <c r="K457" s="474"/>
      <c r="L457" s="474"/>
    </row>
    <row r="458" spans="4:12" ht="15.75" customHeight="1" x14ac:dyDescent="0.35">
      <c r="D458" s="474"/>
      <c r="E458" s="474"/>
      <c r="F458" s="474"/>
      <c r="G458" s="475"/>
      <c r="H458" s="474"/>
      <c r="I458" s="474"/>
      <c r="J458" s="474"/>
      <c r="K458" s="474"/>
      <c r="L458" s="474"/>
    </row>
    <row r="459" spans="4:12" ht="15.75" customHeight="1" x14ac:dyDescent="0.35">
      <c r="D459" s="474"/>
      <c r="E459" s="474"/>
      <c r="F459" s="474"/>
      <c r="G459" s="475"/>
      <c r="H459" s="474"/>
      <c r="I459" s="474"/>
      <c r="J459" s="474"/>
      <c r="K459" s="474"/>
      <c r="L459" s="474"/>
    </row>
    <row r="460" spans="4:12" ht="15.75" customHeight="1" x14ac:dyDescent="0.35">
      <c r="D460" s="474"/>
      <c r="E460" s="474"/>
      <c r="F460" s="474"/>
      <c r="G460" s="475"/>
      <c r="H460" s="474"/>
      <c r="I460" s="474"/>
      <c r="J460" s="474"/>
      <c r="K460" s="474"/>
      <c r="L460" s="474"/>
    </row>
    <row r="461" spans="4:12" ht="15.75" customHeight="1" x14ac:dyDescent="0.35">
      <c r="D461" s="474"/>
      <c r="E461" s="474"/>
      <c r="F461" s="474"/>
      <c r="G461" s="475"/>
      <c r="H461" s="474"/>
      <c r="I461" s="474"/>
      <c r="J461" s="474"/>
      <c r="K461" s="474"/>
      <c r="L461" s="474"/>
    </row>
    <row r="462" spans="4:12" ht="15.75" customHeight="1" x14ac:dyDescent="0.35">
      <c r="D462" s="474"/>
      <c r="E462" s="474"/>
      <c r="F462" s="474"/>
      <c r="G462" s="475"/>
      <c r="H462" s="474"/>
      <c r="I462" s="474"/>
      <c r="J462" s="474"/>
      <c r="K462" s="474"/>
      <c r="L462" s="474"/>
    </row>
    <row r="463" spans="4:12" ht="15.75" customHeight="1" x14ac:dyDescent="0.35">
      <c r="D463" s="474"/>
      <c r="E463" s="474"/>
      <c r="F463" s="474"/>
      <c r="G463" s="475"/>
      <c r="H463" s="474"/>
      <c r="I463" s="474"/>
      <c r="J463" s="474"/>
      <c r="K463" s="474"/>
      <c r="L463" s="474"/>
    </row>
    <row r="464" spans="4:12" ht="15.75" customHeight="1" x14ac:dyDescent="0.35">
      <c r="D464" s="474"/>
      <c r="E464" s="474"/>
      <c r="F464" s="474"/>
      <c r="G464" s="475"/>
      <c r="H464" s="474"/>
      <c r="I464" s="474"/>
      <c r="J464" s="474"/>
      <c r="K464" s="474"/>
      <c r="L464" s="474"/>
    </row>
    <row r="465" spans="4:12" ht="15.75" customHeight="1" x14ac:dyDescent="0.35">
      <c r="D465" s="474"/>
      <c r="E465" s="474"/>
      <c r="F465" s="474"/>
      <c r="G465" s="475"/>
      <c r="H465" s="474"/>
      <c r="I465" s="474"/>
      <c r="J465" s="474"/>
      <c r="K465" s="474"/>
      <c r="L465" s="474"/>
    </row>
    <row r="466" spans="4:12" ht="15.75" customHeight="1" x14ac:dyDescent="0.35">
      <c r="D466" s="474"/>
      <c r="E466" s="474"/>
      <c r="F466" s="474"/>
      <c r="G466" s="475"/>
      <c r="H466" s="474"/>
      <c r="I466" s="474"/>
      <c r="J466" s="474"/>
      <c r="K466" s="474"/>
      <c r="L466" s="474"/>
    </row>
    <row r="467" spans="4:12" ht="15.75" customHeight="1" x14ac:dyDescent="0.35">
      <c r="D467" s="474"/>
      <c r="E467" s="474"/>
      <c r="F467" s="474"/>
      <c r="G467" s="475"/>
      <c r="H467" s="474"/>
      <c r="I467" s="474"/>
      <c r="J467" s="474"/>
      <c r="K467" s="474"/>
      <c r="L467" s="474"/>
    </row>
    <row r="468" spans="4:12" ht="15.75" customHeight="1" x14ac:dyDescent="0.35">
      <c r="D468" s="474"/>
      <c r="E468" s="474"/>
      <c r="F468" s="474"/>
      <c r="G468" s="475"/>
      <c r="H468" s="474"/>
      <c r="I468" s="474"/>
      <c r="J468" s="474"/>
      <c r="K468" s="474"/>
      <c r="L468" s="474"/>
    </row>
    <row r="469" spans="4:12" ht="15.75" customHeight="1" x14ac:dyDescent="0.35">
      <c r="D469" s="474"/>
      <c r="E469" s="474"/>
      <c r="F469" s="474"/>
      <c r="G469" s="475"/>
      <c r="H469" s="474"/>
      <c r="I469" s="474"/>
      <c r="J469" s="474"/>
      <c r="K469" s="474"/>
      <c r="L469" s="474"/>
    </row>
    <row r="470" spans="4:12" ht="15.75" customHeight="1" x14ac:dyDescent="0.35">
      <c r="D470" s="474"/>
      <c r="E470" s="474"/>
      <c r="F470" s="474"/>
      <c r="G470" s="475"/>
      <c r="H470" s="474"/>
      <c r="I470" s="474"/>
      <c r="J470" s="474"/>
      <c r="K470" s="474"/>
      <c r="L470" s="474"/>
    </row>
    <row r="471" spans="4:12" ht="15.75" customHeight="1" x14ac:dyDescent="0.35">
      <c r="D471" s="474"/>
      <c r="E471" s="474"/>
      <c r="F471" s="474"/>
      <c r="G471" s="475"/>
      <c r="H471" s="474"/>
      <c r="I471" s="474"/>
      <c r="J471" s="474"/>
      <c r="K471" s="474"/>
      <c r="L471" s="474"/>
    </row>
    <row r="472" spans="4:12" ht="15.75" customHeight="1" x14ac:dyDescent="0.35">
      <c r="D472" s="474"/>
      <c r="E472" s="474"/>
      <c r="F472" s="474"/>
      <c r="G472" s="475"/>
      <c r="H472" s="474"/>
      <c r="I472" s="474"/>
      <c r="J472" s="474"/>
      <c r="K472" s="474"/>
      <c r="L472" s="474"/>
    </row>
    <row r="473" spans="4:12" ht="15.75" customHeight="1" x14ac:dyDescent="0.35">
      <c r="D473" s="474"/>
      <c r="E473" s="474"/>
      <c r="F473" s="474"/>
      <c r="G473" s="475"/>
      <c r="H473" s="474"/>
      <c r="I473" s="474"/>
      <c r="J473" s="474"/>
      <c r="K473" s="474"/>
      <c r="L473" s="474"/>
    </row>
    <row r="474" spans="4:12" ht="15.75" customHeight="1" x14ac:dyDescent="0.35">
      <c r="D474" s="474"/>
      <c r="E474" s="474"/>
      <c r="F474" s="474"/>
      <c r="G474" s="475"/>
      <c r="H474" s="474"/>
      <c r="I474" s="474"/>
      <c r="J474" s="474"/>
      <c r="K474" s="474"/>
      <c r="L474" s="474"/>
    </row>
    <row r="475" spans="4:12" ht="15.75" customHeight="1" x14ac:dyDescent="0.35">
      <c r="D475" s="474"/>
      <c r="E475" s="474"/>
      <c r="F475" s="474"/>
      <c r="G475" s="475"/>
      <c r="H475" s="474"/>
      <c r="I475" s="474"/>
      <c r="J475" s="474"/>
      <c r="K475" s="474"/>
      <c r="L475" s="474"/>
    </row>
    <row r="476" spans="4:12" ht="15.75" customHeight="1" x14ac:dyDescent="0.35">
      <c r="D476" s="474"/>
      <c r="E476" s="474"/>
      <c r="F476" s="474"/>
      <c r="G476" s="475"/>
      <c r="H476" s="474"/>
      <c r="I476" s="474"/>
      <c r="J476" s="474"/>
      <c r="K476" s="474"/>
      <c r="L476" s="474"/>
    </row>
    <row r="477" spans="4:12" ht="15.75" customHeight="1" x14ac:dyDescent="0.35">
      <c r="D477" s="474"/>
      <c r="E477" s="474"/>
      <c r="F477" s="474"/>
      <c r="G477" s="475"/>
      <c r="H477" s="474"/>
      <c r="I477" s="474"/>
      <c r="J477" s="474"/>
      <c r="K477" s="474"/>
      <c r="L477" s="474"/>
    </row>
    <row r="478" spans="4:12" ht="15.75" customHeight="1" x14ac:dyDescent="0.35">
      <c r="D478" s="474"/>
      <c r="E478" s="474"/>
      <c r="F478" s="474"/>
      <c r="G478" s="475"/>
      <c r="H478" s="474"/>
      <c r="I478" s="474"/>
      <c r="J478" s="474"/>
      <c r="K478" s="474"/>
      <c r="L478" s="474"/>
    </row>
    <row r="479" spans="4:12" ht="15.75" customHeight="1" x14ac:dyDescent="0.35">
      <c r="D479" s="474"/>
      <c r="E479" s="474"/>
      <c r="F479" s="474"/>
      <c r="G479" s="475"/>
      <c r="H479" s="474"/>
      <c r="I479" s="474"/>
      <c r="J479" s="474"/>
      <c r="K479" s="474"/>
      <c r="L479" s="474"/>
    </row>
    <row r="480" spans="4:12" ht="15.75" customHeight="1" x14ac:dyDescent="0.35">
      <c r="D480" s="474"/>
      <c r="E480" s="474"/>
      <c r="F480" s="474"/>
      <c r="G480" s="475"/>
      <c r="H480" s="474"/>
      <c r="I480" s="474"/>
      <c r="J480" s="474"/>
      <c r="K480" s="474"/>
      <c r="L480" s="474"/>
    </row>
    <row r="481" spans="4:12" ht="15.75" customHeight="1" x14ac:dyDescent="0.35">
      <c r="D481" s="474"/>
      <c r="E481" s="474"/>
      <c r="F481" s="474"/>
      <c r="G481" s="475"/>
      <c r="H481" s="474"/>
      <c r="I481" s="474"/>
      <c r="J481" s="474"/>
      <c r="K481" s="474"/>
      <c r="L481" s="474"/>
    </row>
    <row r="482" spans="4:12" ht="15.75" customHeight="1" x14ac:dyDescent="0.35">
      <c r="D482" s="474"/>
      <c r="E482" s="474"/>
      <c r="F482" s="474"/>
      <c r="G482" s="475"/>
      <c r="H482" s="474"/>
      <c r="I482" s="474"/>
      <c r="J482" s="474"/>
      <c r="K482" s="474"/>
      <c r="L482" s="474"/>
    </row>
    <row r="483" spans="4:12" ht="15.75" customHeight="1" x14ac:dyDescent="0.35">
      <c r="D483" s="474"/>
      <c r="E483" s="474"/>
      <c r="F483" s="474"/>
      <c r="G483" s="475"/>
      <c r="H483" s="474"/>
      <c r="I483" s="474"/>
      <c r="J483" s="474"/>
      <c r="K483" s="474"/>
      <c r="L483" s="474"/>
    </row>
    <row r="484" spans="4:12" ht="15.75" customHeight="1" x14ac:dyDescent="0.35">
      <c r="D484" s="474"/>
      <c r="E484" s="474"/>
      <c r="F484" s="474"/>
      <c r="G484" s="475"/>
      <c r="H484" s="474"/>
      <c r="I484" s="474"/>
      <c r="J484" s="474"/>
      <c r="K484" s="474"/>
      <c r="L484" s="474"/>
    </row>
    <row r="485" spans="4:12" ht="15.75" customHeight="1" x14ac:dyDescent="0.35">
      <c r="D485" s="474"/>
      <c r="E485" s="474"/>
      <c r="F485" s="474"/>
      <c r="G485" s="475"/>
      <c r="H485" s="474"/>
      <c r="I485" s="474"/>
      <c r="J485" s="474"/>
      <c r="K485" s="474"/>
      <c r="L485" s="474"/>
    </row>
    <row r="486" spans="4:12" ht="15.75" customHeight="1" x14ac:dyDescent="0.35">
      <c r="D486" s="474"/>
      <c r="E486" s="474"/>
      <c r="F486" s="474"/>
      <c r="G486" s="475"/>
      <c r="H486" s="474"/>
      <c r="I486" s="474"/>
      <c r="J486" s="474"/>
      <c r="K486" s="474"/>
      <c r="L486" s="474"/>
    </row>
    <row r="487" spans="4:12" ht="15.75" customHeight="1" x14ac:dyDescent="0.35">
      <c r="D487" s="474"/>
      <c r="E487" s="474"/>
      <c r="F487" s="474"/>
      <c r="G487" s="475"/>
      <c r="H487" s="474"/>
      <c r="I487" s="474"/>
      <c r="J487" s="474"/>
      <c r="K487" s="474"/>
      <c r="L487" s="474"/>
    </row>
    <row r="488" spans="4:12" ht="15.75" customHeight="1" x14ac:dyDescent="0.35">
      <c r="D488" s="474"/>
      <c r="E488" s="474"/>
      <c r="F488" s="474"/>
      <c r="G488" s="475"/>
      <c r="H488" s="474"/>
      <c r="I488" s="474"/>
      <c r="J488" s="474"/>
      <c r="K488" s="474"/>
      <c r="L488" s="474"/>
    </row>
    <row r="489" spans="4:12" ht="15.75" customHeight="1" x14ac:dyDescent="0.35">
      <c r="D489" s="474"/>
      <c r="E489" s="474"/>
      <c r="F489" s="474"/>
      <c r="G489" s="475"/>
      <c r="H489" s="474"/>
      <c r="I489" s="474"/>
      <c r="J489" s="474"/>
      <c r="K489" s="474"/>
      <c r="L489" s="474"/>
    </row>
    <row r="490" spans="4:12" ht="15.75" customHeight="1" x14ac:dyDescent="0.35">
      <c r="D490" s="474"/>
      <c r="E490" s="474"/>
      <c r="F490" s="474"/>
      <c r="G490" s="475"/>
      <c r="H490" s="474"/>
      <c r="I490" s="474"/>
      <c r="J490" s="474"/>
      <c r="K490" s="474"/>
      <c r="L490" s="474"/>
    </row>
    <row r="491" spans="4:12" ht="15.75" customHeight="1" x14ac:dyDescent="0.35">
      <c r="D491" s="474"/>
      <c r="E491" s="474"/>
      <c r="F491" s="474"/>
      <c r="G491" s="475"/>
      <c r="H491" s="474"/>
      <c r="I491" s="474"/>
      <c r="J491" s="474"/>
      <c r="K491" s="474"/>
      <c r="L491" s="474"/>
    </row>
    <row r="492" spans="4:12" ht="15.75" customHeight="1" x14ac:dyDescent="0.35">
      <c r="D492" s="474"/>
      <c r="E492" s="474"/>
      <c r="F492" s="474"/>
      <c r="G492" s="475"/>
      <c r="H492" s="474"/>
      <c r="I492" s="474"/>
      <c r="J492" s="474"/>
      <c r="K492" s="474"/>
      <c r="L492" s="474"/>
    </row>
    <row r="493" spans="4:12" ht="15.75" customHeight="1" x14ac:dyDescent="0.35">
      <c r="D493" s="474"/>
      <c r="E493" s="474"/>
      <c r="F493" s="474"/>
      <c r="G493" s="475"/>
      <c r="H493" s="474"/>
      <c r="I493" s="474"/>
      <c r="J493" s="474"/>
      <c r="K493" s="474"/>
      <c r="L493" s="474"/>
    </row>
    <row r="494" spans="4:12" ht="15.75" customHeight="1" x14ac:dyDescent="0.35">
      <c r="D494" s="474"/>
      <c r="E494" s="474"/>
      <c r="F494" s="474"/>
      <c r="G494" s="475"/>
      <c r="H494" s="474"/>
      <c r="I494" s="474"/>
      <c r="J494" s="474"/>
      <c r="K494" s="474"/>
      <c r="L494" s="474"/>
    </row>
    <row r="495" spans="4:12" ht="15.75" customHeight="1" x14ac:dyDescent="0.35">
      <c r="D495" s="474"/>
      <c r="E495" s="474"/>
      <c r="F495" s="474"/>
      <c r="G495" s="475"/>
      <c r="H495" s="474"/>
      <c r="I495" s="474"/>
      <c r="J495" s="474"/>
      <c r="K495" s="474"/>
      <c r="L495" s="474"/>
    </row>
    <row r="496" spans="4:12" ht="15.75" customHeight="1" x14ac:dyDescent="0.35">
      <c r="D496" s="474"/>
      <c r="E496" s="474"/>
      <c r="F496" s="474"/>
      <c r="G496" s="475"/>
      <c r="H496" s="474"/>
      <c r="I496" s="474"/>
      <c r="J496" s="474"/>
      <c r="K496" s="474"/>
      <c r="L496" s="474"/>
    </row>
    <row r="497" spans="4:12" ht="15.75" customHeight="1" x14ac:dyDescent="0.35">
      <c r="D497" s="474"/>
      <c r="E497" s="474"/>
      <c r="F497" s="474"/>
      <c r="G497" s="475"/>
      <c r="H497" s="474"/>
      <c r="I497" s="474"/>
      <c r="J497" s="474"/>
      <c r="K497" s="474"/>
      <c r="L497" s="474"/>
    </row>
    <row r="498" spans="4:12" ht="15.75" customHeight="1" x14ac:dyDescent="0.35">
      <c r="D498" s="474"/>
      <c r="E498" s="474"/>
      <c r="F498" s="474"/>
      <c r="G498" s="475"/>
      <c r="H498" s="474"/>
      <c r="I498" s="474"/>
      <c r="J498" s="474"/>
      <c r="K498" s="474"/>
      <c r="L498" s="474"/>
    </row>
    <row r="499" spans="4:12" ht="15.75" customHeight="1" x14ac:dyDescent="0.35">
      <c r="D499" s="474"/>
      <c r="E499" s="474"/>
      <c r="F499" s="474"/>
      <c r="G499" s="475"/>
      <c r="H499" s="474"/>
      <c r="I499" s="474"/>
      <c r="J499" s="474"/>
      <c r="K499" s="474"/>
      <c r="L499" s="474"/>
    </row>
    <row r="500" spans="4:12" ht="15.75" customHeight="1" x14ac:dyDescent="0.35">
      <c r="D500" s="474"/>
      <c r="E500" s="474"/>
      <c r="F500" s="474"/>
      <c r="G500" s="475"/>
      <c r="H500" s="474"/>
      <c r="I500" s="474"/>
      <c r="J500" s="474"/>
      <c r="K500" s="474"/>
      <c r="L500" s="474"/>
    </row>
    <row r="501" spans="4:12" ht="15.75" customHeight="1" x14ac:dyDescent="0.35">
      <c r="D501" s="474"/>
      <c r="E501" s="474"/>
      <c r="F501" s="474"/>
      <c r="G501" s="475"/>
      <c r="H501" s="474"/>
      <c r="I501" s="474"/>
      <c r="J501" s="474"/>
      <c r="K501" s="474"/>
      <c r="L501" s="474"/>
    </row>
    <row r="502" spans="4:12" ht="15.75" customHeight="1" x14ac:dyDescent="0.35">
      <c r="D502" s="474"/>
      <c r="E502" s="474"/>
      <c r="F502" s="474"/>
      <c r="G502" s="475"/>
      <c r="H502" s="474"/>
      <c r="I502" s="474"/>
      <c r="J502" s="474"/>
      <c r="K502" s="474"/>
      <c r="L502" s="474"/>
    </row>
    <row r="503" spans="4:12" ht="15.75" customHeight="1" x14ac:dyDescent="0.35">
      <c r="D503" s="474"/>
      <c r="E503" s="474"/>
      <c r="F503" s="474"/>
      <c r="G503" s="475"/>
      <c r="H503" s="474"/>
      <c r="I503" s="474"/>
      <c r="J503" s="474"/>
      <c r="K503" s="474"/>
      <c r="L503" s="474"/>
    </row>
    <row r="504" spans="4:12" ht="15.75" customHeight="1" x14ac:dyDescent="0.35">
      <c r="D504" s="474"/>
      <c r="E504" s="474"/>
      <c r="F504" s="474"/>
      <c r="G504" s="475"/>
      <c r="H504" s="474"/>
      <c r="I504" s="474"/>
      <c r="J504" s="474"/>
      <c r="K504" s="474"/>
      <c r="L504" s="474"/>
    </row>
    <row r="505" spans="4:12" ht="15.75" customHeight="1" x14ac:dyDescent="0.35">
      <c r="D505" s="474"/>
      <c r="E505" s="474"/>
      <c r="F505" s="474"/>
      <c r="G505" s="475"/>
      <c r="H505" s="474"/>
      <c r="I505" s="474"/>
      <c r="J505" s="474"/>
      <c r="K505" s="474"/>
      <c r="L505" s="474"/>
    </row>
    <row r="506" spans="4:12" ht="15.75" customHeight="1" x14ac:dyDescent="0.35">
      <c r="D506" s="474"/>
      <c r="E506" s="474"/>
      <c r="F506" s="474"/>
      <c r="G506" s="475"/>
      <c r="H506" s="474"/>
      <c r="I506" s="474"/>
      <c r="J506" s="474"/>
      <c r="K506" s="474"/>
      <c r="L506" s="474"/>
    </row>
    <row r="507" spans="4:12" ht="15.75" customHeight="1" x14ac:dyDescent="0.35">
      <c r="D507" s="474"/>
      <c r="E507" s="474"/>
      <c r="F507" s="474"/>
      <c r="G507" s="475"/>
      <c r="H507" s="474"/>
      <c r="I507" s="474"/>
      <c r="J507" s="474"/>
      <c r="K507" s="474"/>
      <c r="L507" s="474"/>
    </row>
    <row r="508" spans="4:12" ht="15.75" customHeight="1" x14ac:dyDescent="0.35">
      <c r="D508" s="474"/>
      <c r="E508" s="474"/>
      <c r="F508" s="474"/>
      <c r="G508" s="475"/>
      <c r="H508" s="474"/>
      <c r="I508" s="474"/>
      <c r="J508" s="474"/>
      <c r="K508" s="474"/>
      <c r="L508" s="474"/>
    </row>
    <row r="509" spans="4:12" ht="15.75" customHeight="1" x14ac:dyDescent="0.35">
      <c r="D509" s="474"/>
      <c r="E509" s="474"/>
      <c r="F509" s="474"/>
      <c r="G509" s="475"/>
      <c r="H509" s="474"/>
      <c r="I509" s="474"/>
      <c r="J509" s="474"/>
      <c r="K509" s="474"/>
      <c r="L509" s="474"/>
    </row>
    <row r="510" spans="4:12" ht="15.75" customHeight="1" x14ac:dyDescent="0.35">
      <c r="D510" s="474"/>
      <c r="E510" s="474"/>
      <c r="F510" s="474"/>
      <c r="G510" s="475"/>
      <c r="H510" s="474"/>
      <c r="I510" s="474"/>
      <c r="J510" s="474"/>
      <c r="K510" s="474"/>
      <c r="L510" s="474"/>
    </row>
    <row r="511" spans="4:12" ht="15.75" customHeight="1" x14ac:dyDescent="0.35">
      <c r="D511" s="474"/>
      <c r="E511" s="474"/>
      <c r="F511" s="474"/>
      <c r="G511" s="475"/>
      <c r="H511" s="474"/>
      <c r="I511" s="474"/>
      <c r="J511" s="474"/>
      <c r="K511" s="474"/>
      <c r="L511" s="474"/>
    </row>
    <row r="512" spans="4:12" ht="15.75" customHeight="1" x14ac:dyDescent="0.35">
      <c r="D512" s="474"/>
      <c r="E512" s="474"/>
      <c r="F512" s="474"/>
      <c r="G512" s="475"/>
      <c r="H512" s="474"/>
      <c r="I512" s="474"/>
      <c r="J512" s="474"/>
      <c r="K512" s="474"/>
      <c r="L512" s="474"/>
    </row>
    <row r="513" spans="4:12" ht="15.75" customHeight="1" x14ac:dyDescent="0.35">
      <c r="D513" s="474"/>
      <c r="E513" s="474"/>
      <c r="F513" s="474"/>
      <c r="G513" s="475"/>
      <c r="H513" s="474"/>
      <c r="I513" s="474"/>
      <c r="J513" s="474"/>
      <c r="K513" s="474"/>
      <c r="L513" s="474"/>
    </row>
    <row r="514" spans="4:12" ht="15.75" customHeight="1" x14ac:dyDescent="0.35">
      <c r="D514" s="474"/>
      <c r="E514" s="474"/>
      <c r="F514" s="474"/>
      <c r="G514" s="475"/>
      <c r="H514" s="474"/>
      <c r="I514" s="474"/>
      <c r="J514" s="474"/>
      <c r="K514" s="474"/>
      <c r="L514" s="474"/>
    </row>
    <row r="515" spans="4:12" ht="15.75" customHeight="1" x14ac:dyDescent="0.35">
      <c r="D515" s="474"/>
      <c r="E515" s="474"/>
      <c r="F515" s="474"/>
      <c r="G515" s="475"/>
      <c r="H515" s="474"/>
      <c r="I515" s="474"/>
      <c r="J515" s="474"/>
      <c r="K515" s="474"/>
      <c r="L515" s="474"/>
    </row>
    <row r="516" spans="4:12" ht="15.75" customHeight="1" x14ac:dyDescent="0.35">
      <c r="D516" s="474"/>
      <c r="E516" s="474"/>
      <c r="F516" s="474"/>
      <c r="G516" s="475"/>
      <c r="H516" s="474"/>
      <c r="I516" s="474"/>
      <c r="J516" s="474"/>
      <c r="K516" s="474"/>
      <c r="L516" s="474"/>
    </row>
    <row r="517" spans="4:12" ht="15.75" customHeight="1" x14ac:dyDescent="0.35">
      <c r="D517" s="474"/>
      <c r="E517" s="474"/>
      <c r="F517" s="474"/>
      <c r="G517" s="475"/>
      <c r="H517" s="474"/>
      <c r="I517" s="474"/>
      <c r="J517" s="474"/>
      <c r="K517" s="474"/>
      <c r="L517" s="474"/>
    </row>
    <row r="518" spans="4:12" ht="15.75" customHeight="1" x14ac:dyDescent="0.35">
      <c r="D518" s="474"/>
      <c r="E518" s="474"/>
      <c r="F518" s="474"/>
      <c r="G518" s="475"/>
      <c r="H518" s="474"/>
      <c r="I518" s="474"/>
      <c r="J518" s="474"/>
      <c r="K518" s="474"/>
      <c r="L518" s="474"/>
    </row>
    <row r="519" spans="4:12" ht="15.75" customHeight="1" x14ac:dyDescent="0.35">
      <c r="D519" s="474"/>
      <c r="E519" s="474"/>
      <c r="F519" s="474"/>
      <c r="G519" s="475"/>
      <c r="H519" s="474"/>
      <c r="I519" s="474"/>
      <c r="J519" s="474"/>
      <c r="K519" s="474"/>
      <c r="L519" s="474"/>
    </row>
    <row r="520" spans="4:12" ht="15.75" customHeight="1" x14ac:dyDescent="0.35">
      <c r="D520" s="474"/>
      <c r="E520" s="474"/>
      <c r="F520" s="474"/>
      <c r="G520" s="475"/>
      <c r="H520" s="474"/>
      <c r="I520" s="474"/>
      <c r="J520" s="474"/>
      <c r="K520" s="474"/>
      <c r="L520" s="474"/>
    </row>
    <row r="521" spans="4:12" ht="15.75" customHeight="1" x14ac:dyDescent="0.35">
      <c r="D521" s="474"/>
      <c r="E521" s="474"/>
      <c r="F521" s="474"/>
      <c r="G521" s="475"/>
      <c r="H521" s="474"/>
      <c r="I521" s="474"/>
      <c r="J521" s="474"/>
      <c r="K521" s="474"/>
      <c r="L521" s="474"/>
    </row>
    <row r="522" spans="4:12" ht="15.75" customHeight="1" x14ac:dyDescent="0.35">
      <c r="D522" s="474"/>
      <c r="E522" s="474"/>
      <c r="F522" s="474"/>
      <c r="G522" s="475"/>
      <c r="H522" s="474"/>
      <c r="I522" s="474"/>
      <c r="J522" s="474"/>
      <c r="K522" s="474"/>
      <c r="L522" s="474"/>
    </row>
    <row r="523" spans="4:12" ht="15.75" customHeight="1" x14ac:dyDescent="0.35">
      <c r="D523" s="474"/>
      <c r="E523" s="474"/>
      <c r="F523" s="474"/>
      <c r="G523" s="475"/>
      <c r="H523" s="474"/>
      <c r="I523" s="474"/>
      <c r="J523" s="474"/>
      <c r="K523" s="474"/>
      <c r="L523" s="474"/>
    </row>
    <row r="524" spans="4:12" ht="15.75" customHeight="1" x14ac:dyDescent="0.35">
      <c r="D524" s="474"/>
      <c r="E524" s="474"/>
      <c r="F524" s="474"/>
      <c r="G524" s="475"/>
      <c r="H524" s="474"/>
      <c r="I524" s="474"/>
      <c r="J524" s="474"/>
      <c r="K524" s="474"/>
      <c r="L524" s="474"/>
    </row>
    <row r="525" spans="4:12" ht="15.75" customHeight="1" x14ac:dyDescent="0.35">
      <c r="D525" s="474"/>
      <c r="E525" s="474"/>
      <c r="F525" s="474"/>
      <c r="G525" s="475"/>
      <c r="H525" s="474"/>
      <c r="I525" s="474"/>
      <c r="J525" s="474"/>
      <c r="K525" s="474"/>
      <c r="L525" s="474"/>
    </row>
    <row r="526" spans="4:12" ht="15.75" customHeight="1" x14ac:dyDescent="0.35">
      <c r="D526" s="474"/>
      <c r="E526" s="474"/>
      <c r="F526" s="474"/>
      <c r="G526" s="475"/>
      <c r="H526" s="474"/>
      <c r="I526" s="474"/>
      <c r="J526" s="474"/>
      <c r="K526" s="474"/>
      <c r="L526" s="474"/>
    </row>
    <row r="527" spans="4:12" ht="15.75" customHeight="1" x14ac:dyDescent="0.35">
      <c r="D527" s="474"/>
      <c r="E527" s="474"/>
      <c r="F527" s="474"/>
      <c r="G527" s="475"/>
      <c r="H527" s="474"/>
      <c r="I527" s="474"/>
      <c r="J527" s="474"/>
      <c r="K527" s="474"/>
      <c r="L527" s="474"/>
    </row>
    <row r="528" spans="4:12" ht="15.75" customHeight="1" x14ac:dyDescent="0.35">
      <c r="D528" s="474"/>
      <c r="E528" s="474"/>
      <c r="F528" s="474"/>
      <c r="G528" s="475"/>
      <c r="H528" s="474"/>
      <c r="I528" s="474"/>
      <c r="J528" s="474"/>
      <c r="K528" s="474"/>
      <c r="L528" s="474"/>
    </row>
    <row r="529" spans="4:12" ht="15.75" customHeight="1" x14ac:dyDescent="0.35">
      <c r="D529" s="474"/>
      <c r="E529" s="474"/>
      <c r="F529" s="474"/>
      <c r="G529" s="475"/>
      <c r="H529" s="474"/>
      <c r="I529" s="474"/>
      <c r="J529" s="474"/>
      <c r="K529" s="474"/>
      <c r="L529" s="474"/>
    </row>
    <row r="530" spans="4:12" ht="15.75" customHeight="1" x14ac:dyDescent="0.35">
      <c r="D530" s="474"/>
      <c r="E530" s="474"/>
      <c r="F530" s="474"/>
      <c r="G530" s="475"/>
      <c r="H530" s="474"/>
      <c r="I530" s="474"/>
      <c r="J530" s="474"/>
      <c r="K530" s="474"/>
      <c r="L530" s="474"/>
    </row>
    <row r="531" spans="4:12" ht="15.75" customHeight="1" x14ac:dyDescent="0.35">
      <c r="D531" s="474"/>
      <c r="E531" s="474"/>
      <c r="F531" s="474"/>
      <c r="G531" s="475"/>
      <c r="H531" s="474"/>
      <c r="I531" s="474"/>
      <c r="J531" s="474"/>
      <c r="K531" s="474"/>
      <c r="L531" s="474"/>
    </row>
    <row r="532" spans="4:12" ht="15.75" customHeight="1" x14ac:dyDescent="0.35">
      <c r="D532" s="474"/>
      <c r="E532" s="474"/>
      <c r="F532" s="474"/>
      <c r="G532" s="475"/>
      <c r="H532" s="474"/>
      <c r="I532" s="474"/>
      <c r="J532" s="474"/>
      <c r="K532" s="474"/>
      <c r="L532" s="474"/>
    </row>
    <row r="533" spans="4:12" ht="15.75" customHeight="1" x14ac:dyDescent="0.35">
      <c r="D533" s="474"/>
      <c r="E533" s="474"/>
      <c r="F533" s="474"/>
      <c r="G533" s="475"/>
      <c r="H533" s="474"/>
      <c r="I533" s="474"/>
      <c r="J533" s="474"/>
      <c r="K533" s="474"/>
      <c r="L533" s="474"/>
    </row>
    <row r="534" spans="4:12" ht="15.75" customHeight="1" x14ac:dyDescent="0.35">
      <c r="D534" s="474"/>
      <c r="E534" s="474"/>
      <c r="F534" s="474"/>
      <c r="G534" s="475"/>
      <c r="H534" s="474"/>
      <c r="I534" s="474"/>
      <c r="J534" s="474"/>
      <c r="K534" s="474"/>
      <c r="L534" s="474"/>
    </row>
    <row r="535" spans="4:12" ht="15.75" customHeight="1" x14ac:dyDescent="0.35">
      <c r="D535" s="474"/>
      <c r="E535" s="474"/>
      <c r="F535" s="474"/>
      <c r="G535" s="475"/>
      <c r="H535" s="474"/>
      <c r="I535" s="474"/>
      <c r="J535" s="474"/>
      <c r="K535" s="474"/>
      <c r="L535" s="474"/>
    </row>
    <row r="536" spans="4:12" ht="15.75" customHeight="1" x14ac:dyDescent="0.35">
      <c r="D536" s="474"/>
      <c r="E536" s="474"/>
      <c r="F536" s="474"/>
      <c r="G536" s="475"/>
      <c r="H536" s="474"/>
      <c r="I536" s="474"/>
      <c r="J536" s="474"/>
      <c r="K536" s="474"/>
      <c r="L536" s="474"/>
    </row>
    <row r="537" spans="4:12" ht="15.75" customHeight="1" x14ac:dyDescent="0.35">
      <c r="D537" s="474"/>
      <c r="E537" s="474"/>
      <c r="F537" s="474"/>
      <c r="G537" s="475"/>
      <c r="H537" s="474"/>
      <c r="I537" s="474"/>
      <c r="J537" s="474"/>
      <c r="K537" s="474"/>
      <c r="L537" s="474"/>
    </row>
    <row r="538" spans="4:12" ht="15.75" customHeight="1" x14ac:dyDescent="0.35">
      <c r="D538" s="474"/>
      <c r="E538" s="474"/>
      <c r="F538" s="474"/>
      <c r="G538" s="475"/>
      <c r="H538" s="474"/>
      <c r="I538" s="474"/>
      <c r="J538" s="474"/>
      <c r="K538" s="474"/>
      <c r="L538" s="474"/>
    </row>
    <row r="539" spans="4:12" ht="15.75" customHeight="1" x14ac:dyDescent="0.35">
      <c r="D539" s="474"/>
      <c r="E539" s="474"/>
      <c r="F539" s="474"/>
      <c r="G539" s="475"/>
      <c r="H539" s="474"/>
      <c r="I539" s="474"/>
      <c r="J539" s="474"/>
      <c r="K539" s="474"/>
      <c r="L539" s="474"/>
    </row>
    <row r="540" spans="4:12" ht="15.75" customHeight="1" x14ac:dyDescent="0.35">
      <c r="D540" s="474"/>
      <c r="E540" s="474"/>
      <c r="F540" s="474"/>
      <c r="G540" s="475"/>
      <c r="H540" s="474"/>
      <c r="I540" s="474"/>
      <c r="J540" s="474"/>
      <c r="K540" s="474"/>
      <c r="L540" s="474"/>
    </row>
    <row r="541" spans="4:12" ht="15.75" customHeight="1" x14ac:dyDescent="0.35">
      <c r="D541" s="474"/>
      <c r="E541" s="474"/>
      <c r="F541" s="474"/>
      <c r="G541" s="475"/>
      <c r="H541" s="474"/>
      <c r="I541" s="474"/>
      <c r="J541" s="474"/>
      <c r="K541" s="474"/>
      <c r="L541" s="474"/>
    </row>
    <row r="542" spans="4:12" ht="15.75" customHeight="1" x14ac:dyDescent="0.35">
      <c r="D542" s="474"/>
      <c r="E542" s="474"/>
      <c r="F542" s="474"/>
      <c r="G542" s="475"/>
      <c r="H542" s="474"/>
      <c r="I542" s="474"/>
      <c r="J542" s="474"/>
      <c r="K542" s="474"/>
      <c r="L542" s="474"/>
    </row>
    <row r="543" spans="4:12" ht="15.75" customHeight="1" x14ac:dyDescent="0.35">
      <c r="D543" s="474"/>
      <c r="E543" s="474"/>
      <c r="F543" s="474"/>
      <c r="G543" s="475"/>
      <c r="H543" s="474"/>
      <c r="I543" s="474"/>
      <c r="J543" s="474"/>
      <c r="K543" s="474"/>
      <c r="L543" s="474"/>
    </row>
    <row r="544" spans="4:12" ht="15.75" customHeight="1" x14ac:dyDescent="0.35">
      <c r="D544" s="474"/>
      <c r="E544" s="474"/>
      <c r="F544" s="474"/>
      <c r="G544" s="475"/>
      <c r="H544" s="474"/>
      <c r="I544" s="474"/>
      <c r="J544" s="474"/>
      <c r="K544" s="474"/>
      <c r="L544" s="474"/>
    </row>
    <row r="545" spans="4:12" ht="15.75" customHeight="1" x14ac:dyDescent="0.35">
      <c r="D545" s="474"/>
      <c r="E545" s="474"/>
      <c r="F545" s="474"/>
      <c r="G545" s="475"/>
      <c r="H545" s="474"/>
      <c r="I545" s="474"/>
      <c r="J545" s="474"/>
      <c r="K545" s="474"/>
      <c r="L545" s="474"/>
    </row>
    <row r="546" spans="4:12" ht="15.75" customHeight="1" x14ac:dyDescent="0.35">
      <c r="D546" s="474"/>
      <c r="E546" s="474"/>
      <c r="F546" s="474"/>
      <c r="G546" s="475"/>
      <c r="H546" s="474"/>
      <c r="I546" s="474"/>
      <c r="J546" s="474"/>
      <c r="K546" s="474"/>
      <c r="L546" s="474"/>
    </row>
    <row r="547" spans="4:12" ht="15.75" customHeight="1" x14ac:dyDescent="0.35">
      <c r="D547" s="474"/>
      <c r="E547" s="474"/>
      <c r="F547" s="474"/>
      <c r="G547" s="475"/>
      <c r="H547" s="474"/>
      <c r="I547" s="474"/>
      <c r="J547" s="474"/>
      <c r="K547" s="474"/>
      <c r="L547" s="474"/>
    </row>
    <row r="548" spans="4:12" ht="15.75" customHeight="1" x14ac:dyDescent="0.35">
      <c r="D548" s="474"/>
      <c r="E548" s="474"/>
      <c r="F548" s="474"/>
      <c r="G548" s="475"/>
      <c r="H548" s="474"/>
      <c r="I548" s="474"/>
      <c r="J548" s="474"/>
      <c r="K548" s="474"/>
      <c r="L548" s="474"/>
    </row>
    <row r="549" spans="4:12" ht="15.75" customHeight="1" x14ac:dyDescent="0.35">
      <c r="D549" s="474"/>
      <c r="E549" s="474"/>
      <c r="F549" s="474"/>
      <c r="G549" s="475"/>
      <c r="H549" s="474"/>
      <c r="I549" s="474"/>
      <c r="J549" s="474"/>
      <c r="K549" s="474"/>
      <c r="L549" s="474"/>
    </row>
    <row r="550" spans="4:12" ht="15.75" customHeight="1" x14ac:dyDescent="0.35">
      <c r="D550" s="474"/>
      <c r="E550" s="474"/>
      <c r="F550" s="474"/>
      <c r="G550" s="475"/>
      <c r="H550" s="474"/>
      <c r="I550" s="474"/>
      <c r="J550" s="474"/>
      <c r="K550" s="474"/>
      <c r="L550" s="474"/>
    </row>
    <row r="551" spans="4:12" ht="15.75" customHeight="1" x14ac:dyDescent="0.35">
      <c r="D551" s="474"/>
      <c r="E551" s="474"/>
      <c r="F551" s="474"/>
      <c r="G551" s="475"/>
      <c r="H551" s="474"/>
      <c r="I551" s="474"/>
      <c r="J551" s="474"/>
      <c r="K551" s="474"/>
      <c r="L551" s="474"/>
    </row>
    <row r="552" spans="4:12" ht="15.75" customHeight="1" x14ac:dyDescent="0.35">
      <c r="D552" s="474"/>
      <c r="E552" s="474"/>
      <c r="F552" s="474"/>
      <c r="G552" s="475"/>
      <c r="H552" s="474"/>
      <c r="I552" s="474"/>
      <c r="J552" s="474"/>
      <c r="K552" s="474"/>
      <c r="L552" s="474"/>
    </row>
    <row r="553" spans="4:12" ht="15.75" customHeight="1" x14ac:dyDescent="0.35">
      <c r="D553" s="474"/>
      <c r="E553" s="474"/>
      <c r="F553" s="474"/>
      <c r="G553" s="475"/>
      <c r="H553" s="474"/>
      <c r="I553" s="474"/>
      <c r="J553" s="474"/>
      <c r="K553" s="474"/>
      <c r="L553" s="474"/>
    </row>
    <row r="554" spans="4:12" ht="15.75" customHeight="1" x14ac:dyDescent="0.35">
      <c r="D554" s="474"/>
      <c r="E554" s="474"/>
      <c r="F554" s="474"/>
      <c r="G554" s="475"/>
      <c r="H554" s="474"/>
      <c r="I554" s="474"/>
      <c r="J554" s="474"/>
      <c r="K554" s="474"/>
      <c r="L554" s="474"/>
    </row>
    <row r="555" spans="4:12" ht="15.75" customHeight="1" x14ac:dyDescent="0.35">
      <c r="D555" s="474"/>
      <c r="E555" s="474"/>
      <c r="F555" s="474"/>
      <c r="G555" s="475"/>
      <c r="H555" s="474"/>
      <c r="I555" s="474"/>
      <c r="J555" s="474"/>
      <c r="K555" s="474"/>
      <c r="L555" s="474"/>
    </row>
    <row r="556" spans="4:12" ht="15.75" customHeight="1" x14ac:dyDescent="0.35">
      <c r="D556" s="474"/>
      <c r="E556" s="474"/>
      <c r="F556" s="474"/>
      <c r="G556" s="475"/>
      <c r="H556" s="474"/>
      <c r="I556" s="474"/>
      <c r="J556" s="474"/>
      <c r="K556" s="474"/>
      <c r="L556" s="474"/>
    </row>
    <row r="557" spans="4:12" ht="15.75" customHeight="1" x14ac:dyDescent="0.35">
      <c r="D557" s="474"/>
      <c r="E557" s="474"/>
      <c r="F557" s="474"/>
      <c r="G557" s="475"/>
      <c r="H557" s="474"/>
      <c r="I557" s="474"/>
      <c r="J557" s="474"/>
      <c r="K557" s="474"/>
      <c r="L557" s="474"/>
    </row>
    <row r="558" spans="4:12" ht="15.75" customHeight="1" x14ac:dyDescent="0.35">
      <c r="D558" s="474"/>
      <c r="E558" s="474"/>
      <c r="F558" s="474"/>
      <c r="G558" s="475"/>
      <c r="H558" s="474"/>
      <c r="I558" s="474"/>
      <c r="J558" s="474"/>
      <c r="K558" s="474"/>
      <c r="L558" s="474"/>
    </row>
    <row r="559" spans="4:12" ht="15.75" customHeight="1" x14ac:dyDescent="0.35">
      <c r="D559" s="474"/>
      <c r="E559" s="474"/>
      <c r="F559" s="474"/>
      <c r="G559" s="475"/>
      <c r="H559" s="474"/>
      <c r="I559" s="474"/>
      <c r="J559" s="474"/>
      <c r="K559" s="474"/>
      <c r="L559" s="474"/>
    </row>
    <row r="560" spans="4:12" ht="15.75" customHeight="1" x14ac:dyDescent="0.35">
      <c r="D560" s="474"/>
      <c r="E560" s="474"/>
      <c r="F560" s="474"/>
      <c r="G560" s="475"/>
      <c r="H560" s="474"/>
      <c r="I560" s="474"/>
      <c r="J560" s="474"/>
      <c r="K560" s="474"/>
      <c r="L560" s="474"/>
    </row>
    <row r="561" spans="4:12" ht="15.75" customHeight="1" x14ac:dyDescent="0.35">
      <c r="D561" s="474"/>
      <c r="E561" s="474"/>
      <c r="F561" s="474"/>
      <c r="G561" s="475"/>
      <c r="H561" s="474"/>
      <c r="I561" s="474"/>
      <c r="J561" s="474"/>
      <c r="K561" s="474"/>
      <c r="L561" s="474"/>
    </row>
    <row r="562" spans="4:12" ht="15.75" customHeight="1" x14ac:dyDescent="0.35">
      <c r="D562" s="474"/>
      <c r="E562" s="474"/>
      <c r="F562" s="474"/>
      <c r="G562" s="475"/>
      <c r="H562" s="474"/>
      <c r="I562" s="474"/>
      <c r="J562" s="474"/>
      <c r="K562" s="474"/>
      <c r="L562" s="474"/>
    </row>
    <row r="563" spans="4:12" ht="15.75" customHeight="1" x14ac:dyDescent="0.35">
      <c r="D563" s="474"/>
      <c r="E563" s="474"/>
      <c r="F563" s="474"/>
      <c r="G563" s="475"/>
      <c r="H563" s="474"/>
      <c r="I563" s="474"/>
      <c r="J563" s="474"/>
      <c r="K563" s="474"/>
      <c r="L563" s="474"/>
    </row>
    <row r="564" spans="4:12" ht="15.75" customHeight="1" x14ac:dyDescent="0.35">
      <c r="D564" s="474"/>
      <c r="E564" s="474"/>
      <c r="F564" s="474"/>
      <c r="G564" s="475"/>
      <c r="H564" s="474"/>
      <c r="I564" s="474"/>
      <c r="J564" s="474"/>
      <c r="K564" s="474"/>
      <c r="L564" s="474"/>
    </row>
    <row r="565" spans="4:12" ht="15.75" customHeight="1" x14ac:dyDescent="0.35">
      <c r="D565" s="474"/>
      <c r="E565" s="474"/>
      <c r="F565" s="474"/>
      <c r="G565" s="475"/>
      <c r="H565" s="474"/>
      <c r="I565" s="474"/>
      <c r="J565" s="474"/>
      <c r="K565" s="474"/>
      <c r="L565" s="474"/>
    </row>
    <row r="566" spans="4:12" ht="15.75" customHeight="1" x14ac:dyDescent="0.35">
      <c r="D566" s="474"/>
      <c r="E566" s="474"/>
      <c r="F566" s="474"/>
      <c r="G566" s="475"/>
      <c r="H566" s="474"/>
      <c r="I566" s="474"/>
      <c r="J566" s="474"/>
      <c r="K566" s="474"/>
      <c r="L566" s="474"/>
    </row>
    <row r="567" spans="4:12" ht="15.75" customHeight="1" x14ac:dyDescent="0.35">
      <c r="D567" s="474"/>
      <c r="E567" s="474"/>
      <c r="F567" s="474"/>
      <c r="G567" s="475"/>
      <c r="H567" s="474"/>
      <c r="I567" s="474"/>
      <c r="J567" s="474"/>
      <c r="K567" s="474"/>
      <c r="L567" s="474"/>
    </row>
    <row r="568" spans="4:12" ht="15.75" customHeight="1" x14ac:dyDescent="0.35">
      <c r="D568" s="474"/>
      <c r="E568" s="474"/>
      <c r="F568" s="474"/>
      <c r="G568" s="475"/>
      <c r="H568" s="474"/>
      <c r="I568" s="474"/>
      <c r="J568" s="474"/>
      <c r="K568" s="474"/>
      <c r="L568" s="474"/>
    </row>
    <row r="569" spans="4:12" ht="15.75" customHeight="1" x14ac:dyDescent="0.35">
      <c r="D569" s="474"/>
      <c r="E569" s="474"/>
      <c r="F569" s="474"/>
      <c r="G569" s="475"/>
      <c r="H569" s="474"/>
      <c r="I569" s="474"/>
      <c r="J569" s="474"/>
      <c r="K569" s="474"/>
      <c r="L569" s="474"/>
    </row>
    <row r="570" spans="4:12" ht="15.75" customHeight="1" x14ac:dyDescent="0.35">
      <c r="D570" s="474"/>
      <c r="E570" s="474"/>
      <c r="F570" s="474"/>
      <c r="G570" s="475"/>
      <c r="H570" s="474"/>
      <c r="I570" s="474"/>
      <c r="J570" s="474"/>
      <c r="K570" s="474"/>
      <c r="L570" s="474"/>
    </row>
    <row r="571" spans="4:12" ht="15.75" customHeight="1" x14ac:dyDescent="0.35">
      <c r="D571" s="474"/>
      <c r="E571" s="474"/>
      <c r="F571" s="474"/>
      <c r="G571" s="475"/>
      <c r="H571" s="474"/>
      <c r="I571" s="474"/>
      <c r="J571" s="474"/>
      <c r="K571" s="474"/>
      <c r="L571" s="474"/>
    </row>
    <row r="572" spans="4:12" ht="15.75" customHeight="1" x14ac:dyDescent="0.35">
      <c r="D572" s="474"/>
      <c r="E572" s="474"/>
      <c r="F572" s="474"/>
      <c r="G572" s="475"/>
      <c r="H572" s="474"/>
      <c r="I572" s="474"/>
      <c r="J572" s="474"/>
      <c r="K572" s="474"/>
      <c r="L572" s="474"/>
    </row>
    <row r="573" spans="4:12" ht="15.75" customHeight="1" x14ac:dyDescent="0.35">
      <c r="D573" s="474"/>
      <c r="E573" s="474"/>
      <c r="F573" s="474"/>
      <c r="G573" s="475"/>
      <c r="H573" s="474"/>
      <c r="I573" s="474"/>
      <c r="J573" s="474"/>
      <c r="K573" s="474"/>
      <c r="L573" s="474"/>
    </row>
    <row r="574" spans="4:12" ht="15.75" customHeight="1" x14ac:dyDescent="0.35">
      <c r="D574" s="474"/>
      <c r="E574" s="474"/>
      <c r="F574" s="474"/>
      <c r="G574" s="475"/>
      <c r="H574" s="474"/>
      <c r="I574" s="474"/>
      <c r="J574" s="474"/>
      <c r="K574" s="474"/>
      <c r="L574" s="474"/>
    </row>
    <row r="575" spans="4:12" ht="15.75" customHeight="1" x14ac:dyDescent="0.35">
      <c r="D575" s="474"/>
      <c r="E575" s="474"/>
      <c r="F575" s="474"/>
      <c r="G575" s="475"/>
      <c r="H575" s="474"/>
      <c r="I575" s="474"/>
      <c r="J575" s="474"/>
      <c r="K575" s="474"/>
      <c r="L575" s="474"/>
    </row>
    <row r="576" spans="4:12" ht="15.75" customHeight="1" x14ac:dyDescent="0.35">
      <c r="D576" s="474"/>
      <c r="E576" s="474"/>
      <c r="F576" s="474"/>
      <c r="G576" s="475"/>
      <c r="H576" s="474"/>
      <c r="I576" s="474"/>
      <c r="J576" s="474"/>
      <c r="K576" s="474"/>
      <c r="L576" s="474"/>
    </row>
    <row r="577" spans="4:12" ht="15.75" customHeight="1" x14ac:dyDescent="0.35">
      <c r="D577" s="474"/>
      <c r="E577" s="474"/>
      <c r="F577" s="474"/>
      <c r="G577" s="475"/>
      <c r="H577" s="474"/>
      <c r="I577" s="474"/>
      <c r="J577" s="474"/>
      <c r="K577" s="474"/>
      <c r="L577" s="474"/>
    </row>
    <row r="578" spans="4:12" ht="15.75" customHeight="1" x14ac:dyDescent="0.35">
      <c r="D578" s="474"/>
      <c r="E578" s="474"/>
      <c r="F578" s="474"/>
      <c r="G578" s="475"/>
      <c r="H578" s="474"/>
      <c r="I578" s="474"/>
      <c r="J578" s="474"/>
      <c r="K578" s="474"/>
      <c r="L578" s="474"/>
    </row>
    <row r="579" spans="4:12" ht="15.75" customHeight="1" x14ac:dyDescent="0.35">
      <c r="D579" s="474"/>
      <c r="E579" s="474"/>
      <c r="F579" s="474"/>
      <c r="G579" s="475"/>
      <c r="H579" s="474"/>
      <c r="I579" s="474"/>
      <c r="J579" s="474"/>
      <c r="K579" s="474"/>
      <c r="L579" s="474"/>
    </row>
    <row r="580" spans="4:12" ht="15.75" customHeight="1" x14ac:dyDescent="0.35">
      <c r="D580" s="474"/>
      <c r="E580" s="474"/>
      <c r="F580" s="474"/>
      <c r="G580" s="475"/>
      <c r="H580" s="474"/>
      <c r="I580" s="474"/>
      <c r="J580" s="474"/>
      <c r="K580" s="474"/>
      <c r="L580" s="474"/>
    </row>
    <row r="581" spans="4:12" ht="15.75" customHeight="1" x14ac:dyDescent="0.35">
      <c r="D581" s="474"/>
      <c r="E581" s="474"/>
      <c r="F581" s="474"/>
      <c r="G581" s="475"/>
      <c r="H581" s="474"/>
      <c r="I581" s="474"/>
      <c r="J581" s="474"/>
      <c r="K581" s="474"/>
      <c r="L581" s="474"/>
    </row>
    <row r="582" spans="4:12" ht="15.75" customHeight="1" x14ac:dyDescent="0.35">
      <c r="D582" s="474"/>
      <c r="E582" s="474"/>
      <c r="F582" s="474"/>
      <c r="G582" s="475"/>
      <c r="H582" s="474"/>
      <c r="I582" s="474"/>
      <c r="J582" s="474"/>
      <c r="K582" s="474"/>
      <c r="L582" s="474"/>
    </row>
    <row r="583" spans="4:12" ht="15.75" customHeight="1" x14ac:dyDescent="0.35">
      <c r="D583" s="474"/>
      <c r="E583" s="474"/>
      <c r="F583" s="474"/>
      <c r="G583" s="475"/>
      <c r="H583" s="474"/>
      <c r="I583" s="474"/>
      <c r="J583" s="474"/>
      <c r="K583" s="474"/>
      <c r="L583" s="474"/>
    </row>
    <row r="584" spans="4:12" ht="15.75" customHeight="1" x14ac:dyDescent="0.35">
      <c r="D584" s="474"/>
      <c r="E584" s="474"/>
      <c r="F584" s="474"/>
      <c r="G584" s="475"/>
      <c r="H584" s="474"/>
      <c r="I584" s="474"/>
      <c r="J584" s="474"/>
      <c r="K584" s="474"/>
      <c r="L584" s="474"/>
    </row>
    <row r="585" spans="4:12" ht="15.75" customHeight="1" x14ac:dyDescent="0.35">
      <c r="D585" s="474"/>
      <c r="E585" s="474"/>
      <c r="F585" s="474"/>
      <c r="G585" s="475"/>
      <c r="H585" s="474"/>
      <c r="I585" s="474"/>
      <c r="J585" s="474"/>
      <c r="K585" s="474"/>
      <c r="L585" s="474"/>
    </row>
    <row r="586" spans="4:12" ht="15.75" customHeight="1" x14ac:dyDescent="0.35">
      <c r="D586" s="474"/>
      <c r="E586" s="474"/>
      <c r="F586" s="474"/>
      <c r="G586" s="475"/>
      <c r="H586" s="474"/>
      <c r="I586" s="474"/>
      <c r="J586" s="474"/>
      <c r="K586" s="474"/>
      <c r="L586" s="474"/>
    </row>
    <row r="587" spans="4:12" ht="15.75" customHeight="1" x14ac:dyDescent="0.35">
      <c r="D587" s="474"/>
      <c r="E587" s="474"/>
      <c r="F587" s="474"/>
      <c r="G587" s="475"/>
      <c r="H587" s="474"/>
      <c r="I587" s="474"/>
      <c r="J587" s="474"/>
      <c r="K587" s="474"/>
      <c r="L587" s="474"/>
    </row>
    <row r="588" spans="4:12" ht="15.75" customHeight="1" x14ac:dyDescent="0.35">
      <c r="D588" s="474"/>
      <c r="E588" s="474"/>
      <c r="F588" s="474"/>
      <c r="G588" s="475"/>
      <c r="H588" s="474"/>
      <c r="I588" s="474"/>
      <c r="J588" s="474"/>
      <c r="K588" s="474"/>
      <c r="L588" s="474"/>
    </row>
    <row r="589" spans="4:12" ht="15.75" customHeight="1" x14ac:dyDescent="0.35">
      <c r="D589" s="474"/>
      <c r="E589" s="474"/>
      <c r="F589" s="474"/>
      <c r="G589" s="475"/>
      <c r="H589" s="474"/>
      <c r="I589" s="474"/>
      <c r="J589" s="474"/>
      <c r="K589" s="474"/>
      <c r="L589" s="474"/>
    </row>
    <row r="590" spans="4:12" ht="15.75" customHeight="1" x14ac:dyDescent="0.35">
      <c r="D590" s="474"/>
      <c r="E590" s="474"/>
      <c r="F590" s="474"/>
      <c r="G590" s="475"/>
      <c r="H590" s="474"/>
      <c r="I590" s="474"/>
      <c r="J590" s="474"/>
      <c r="K590" s="474"/>
      <c r="L590" s="474"/>
    </row>
    <row r="591" spans="4:12" ht="15.75" customHeight="1" x14ac:dyDescent="0.35">
      <c r="D591" s="474"/>
      <c r="E591" s="474"/>
      <c r="F591" s="474"/>
      <c r="G591" s="475"/>
      <c r="H591" s="474"/>
      <c r="I591" s="474"/>
      <c r="J591" s="474"/>
      <c r="K591" s="474"/>
      <c r="L591" s="474"/>
    </row>
    <row r="592" spans="4:12" ht="15.75" customHeight="1" x14ac:dyDescent="0.35">
      <c r="D592" s="474"/>
      <c r="E592" s="474"/>
      <c r="F592" s="474"/>
      <c r="G592" s="475"/>
      <c r="H592" s="474"/>
      <c r="I592" s="474"/>
      <c r="J592" s="474"/>
      <c r="K592" s="474"/>
      <c r="L592" s="474"/>
    </row>
    <row r="593" spans="4:12" ht="15.75" customHeight="1" x14ac:dyDescent="0.35">
      <c r="D593" s="474"/>
      <c r="E593" s="474"/>
      <c r="F593" s="474"/>
      <c r="G593" s="475"/>
      <c r="H593" s="474"/>
      <c r="I593" s="474"/>
      <c r="J593" s="474"/>
      <c r="K593" s="474"/>
      <c r="L593" s="474"/>
    </row>
    <row r="594" spans="4:12" ht="15.75" customHeight="1" x14ac:dyDescent="0.35">
      <c r="D594" s="474"/>
      <c r="E594" s="474"/>
      <c r="F594" s="474"/>
      <c r="G594" s="475"/>
      <c r="H594" s="474"/>
      <c r="I594" s="474"/>
      <c r="J594" s="474"/>
      <c r="K594" s="474"/>
      <c r="L594" s="474"/>
    </row>
    <row r="595" spans="4:12" ht="15.75" customHeight="1" x14ac:dyDescent="0.35">
      <c r="D595" s="474"/>
      <c r="E595" s="474"/>
      <c r="F595" s="474"/>
      <c r="G595" s="475"/>
      <c r="H595" s="474"/>
      <c r="I595" s="474"/>
      <c r="J595" s="474"/>
      <c r="K595" s="474"/>
      <c r="L595" s="474"/>
    </row>
    <row r="596" spans="4:12" ht="15.75" customHeight="1" x14ac:dyDescent="0.35">
      <c r="D596" s="474"/>
      <c r="E596" s="474"/>
      <c r="F596" s="474"/>
      <c r="G596" s="475"/>
      <c r="H596" s="474"/>
      <c r="I596" s="474"/>
      <c r="J596" s="474"/>
      <c r="K596" s="474"/>
      <c r="L596" s="474"/>
    </row>
    <row r="597" spans="4:12" ht="15.75" customHeight="1" x14ac:dyDescent="0.35">
      <c r="D597" s="474"/>
      <c r="E597" s="474"/>
      <c r="F597" s="474"/>
      <c r="G597" s="475"/>
      <c r="H597" s="474"/>
      <c r="I597" s="474"/>
      <c r="J597" s="474"/>
      <c r="K597" s="474"/>
      <c r="L597" s="474"/>
    </row>
    <row r="598" spans="4:12" ht="15.75" customHeight="1" x14ac:dyDescent="0.35">
      <c r="D598" s="474"/>
      <c r="E598" s="474"/>
      <c r="F598" s="474"/>
      <c r="G598" s="475"/>
      <c r="H598" s="474"/>
      <c r="I598" s="474"/>
      <c r="J598" s="474"/>
      <c r="K598" s="474"/>
      <c r="L598" s="474"/>
    </row>
    <row r="599" spans="4:12" ht="15.75" customHeight="1" x14ac:dyDescent="0.35">
      <c r="D599" s="474"/>
      <c r="E599" s="474"/>
      <c r="F599" s="474"/>
      <c r="G599" s="475"/>
      <c r="H599" s="474"/>
      <c r="I599" s="474"/>
      <c r="J599" s="474"/>
      <c r="K599" s="474"/>
      <c r="L599" s="474"/>
    </row>
    <row r="600" spans="4:12" ht="15.75" customHeight="1" x14ac:dyDescent="0.35">
      <c r="D600" s="474"/>
      <c r="E600" s="474"/>
      <c r="F600" s="474"/>
      <c r="G600" s="475"/>
      <c r="H600" s="474"/>
      <c r="I600" s="474"/>
      <c r="J600" s="474"/>
      <c r="K600" s="474"/>
      <c r="L600" s="474"/>
    </row>
    <row r="601" spans="4:12" ht="15.75" customHeight="1" x14ac:dyDescent="0.35">
      <c r="D601" s="474"/>
      <c r="E601" s="474"/>
      <c r="F601" s="474"/>
      <c r="G601" s="475"/>
      <c r="H601" s="474"/>
      <c r="I601" s="474"/>
      <c r="J601" s="474"/>
      <c r="K601" s="474"/>
      <c r="L601" s="474"/>
    </row>
    <row r="602" spans="4:12" ht="15.75" customHeight="1" x14ac:dyDescent="0.35">
      <c r="D602" s="474"/>
      <c r="E602" s="474"/>
      <c r="F602" s="474"/>
      <c r="G602" s="475"/>
      <c r="H602" s="474"/>
      <c r="I602" s="474"/>
      <c r="J602" s="474"/>
      <c r="K602" s="474"/>
      <c r="L602" s="474"/>
    </row>
    <row r="603" spans="4:12" ht="15.75" customHeight="1" x14ac:dyDescent="0.35">
      <c r="D603" s="474"/>
      <c r="E603" s="474"/>
      <c r="F603" s="474"/>
      <c r="G603" s="475"/>
      <c r="H603" s="474"/>
      <c r="I603" s="474"/>
      <c r="J603" s="474"/>
      <c r="K603" s="474"/>
      <c r="L603" s="474"/>
    </row>
    <row r="604" spans="4:12" ht="15.75" customHeight="1" x14ac:dyDescent="0.35">
      <c r="D604" s="474"/>
      <c r="E604" s="474"/>
      <c r="F604" s="474"/>
      <c r="G604" s="475"/>
      <c r="H604" s="474"/>
      <c r="I604" s="474"/>
      <c r="J604" s="474"/>
      <c r="K604" s="474"/>
      <c r="L604" s="474"/>
    </row>
    <row r="605" spans="4:12" ht="15.75" customHeight="1" x14ac:dyDescent="0.35">
      <c r="D605" s="474"/>
      <c r="E605" s="474"/>
      <c r="F605" s="474"/>
      <c r="G605" s="475"/>
      <c r="H605" s="474"/>
      <c r="I605" s="474"/>
      <c r="J605" s="474"/>
      <c r="K605" s="474"/>
      <c r="L605" s="474"/>
    </row>
    <row r="606" spans="4:12" ht="15.75" customHeight="1" x14ac:dyDescent="0.35">
      <c r="D606" s="474"/>
      <c r="E606" s="474"/>
      <c r="F606" s="474"/>
      <c r="G606" s="475"/>
      <c r="H606" s="474"/>
      <c r="I606" s="474"/>
      <c r="J606" s="474"/>
      <c r="K606" s="474"/>
      <c r="L606" s="474"/>
    </row>
    <row r="607" spans="4:12" ht="15.75" customHeight="1" x14ac:dyDescent="0.35">
      <c r="D607" s="474"/>
      <c r="E607" s="474"/>
      <c r="F607" s="474"/>
      <c r="G607" s="475"/>
      <c r="H607" s="474"/>
      <c r="I607" s="474"/>
      <c r="J607" s="474"/>
      <c r="K607" s="474"/>
      <c r="L607" s="474"/>
    </row>
    <row r="608" spans="4:12" ht="15.75" customHeight="1" x14ac:dyDescent="0.35">
      <c r="D608" s="474"/>
      <c r="E608" s="474"/>
      <c r="F608" s="474"/>
      <c r="G608" s="475"/>
      <c r="H608" s="474"/>
      <c r="I608" s="474"/>
      <c r="J608" s="474"/>
      <c r="K608" s="474"/>
      <c r="L608" s="474"/>
    </row>
    <row r="609" spans="4:12" ht="15.75" customHeight="1" x14ac:dyDescent="0.35">
      <c r="D609" s="474"/>
      <c r="E609" s="474"/>
      <c r="F609" s="474"/>
      <c r="G609" s="475"/>
      <c r="H609" s="474"/>
      <c r="I609" s="474"/>
      <c r="J609" s="474"/>
      <c r="K609" s="474"/>
      <c r="L609" s="474"/>
    </row>
    <row r="610" spans="4:12" ht="15.75" customHeight="1" x14ac:dyDescent="0.35">
      <c r="D610" s="474"/>
      <c r="E610" s="474"/>
      <c r="F610" s="474"/>
      <c r="G610" s="475"/>
      <c r="H610" s="474"/>
      <c r="I610" s="474"/>
      <c r="J610" s="474"/>
      <c r="K610" s="474"/>
      <c r="L610" s="474"/>
    </row>
    <row r="611" spans="4:12" ht="15.75" customHeight="1" x14ac:dyDescent="0.35">
      <c r="D611" s="474"/>
      <c r="E611" s="474"/>
      <c r="F611" s="474"/>
      <c r="G611" s="475"/>
      <c r="H611" s="474"/>
      <c r="I611" s="474"/>
      <c r="J611" s="474"/>
      <c r="K611" s="474"/>
      <c r="L611" s="474"/>
    </row>
    <row r="612" spans="4:12" ht="15.75" customHeight="1" x14ac:dyDescent="0.35">
      <c r="D612" s="474"/>
      <c r="E612" s="474"/>
      <c r="F612" s="474"/>
      <c r="G612" s="475"/>
      <c r="H612" s="474"/>
      <c r="I612" s="474"/>
      <c r="J612" s="474"/>
      <c r="K612" s="474"/>
      <c r="L612" s="474"/>
    </row>
    <row r="613" spans="4:12" ht="15.75" customHeight="1" x14ac:dyDescent="0.35">
      <c r="D613" s="474"/>
      <c r="E613" s="474"/>
      <c r="F613" s="474"/>
      <c r="G613" s="475"/>
      <c r="H613" s="474"/>
      <c r="I613" s="474"/>
      <c r="J613" s="474"/>
      <c r="K613" s="474"/>
      <c r="L613" s="474"/>
    </row>
    <row r="614" spans="4:12" ht="15.75" customHeight="1" x14ac:dyDescent="0.35">
      <c r="D614" s="474"/>
      <c r="E614" s="474"/>
      <c r="F614" s="474"/>
      <c r="G614" s="475"/>
      <c r="H614" s="474"/>
      <c r="I614" s="474"/>
      <c r="J614" s="474"/>
      <c r="K614" s="474"/>
      <c r="L614" s="474"/>
    </row>
    <row r="615" spans="4:12" ht="15.75" customHeight="1" x14ac:dyDescent="0.35">
      <c r="D615" s="474"/>
      <c r="E615" s="474"/>
      <c r="F615" s="474"/>
      <c r="G615" s="475"/>
      <c r="H615" s="474"/>
      <c r="I615" s="474"/>
      <c r="J615" s="474"/>
      <c r="K615" s="474"/>
      <c r="L615" s="474"/>
    </row>
    <row r="616" spans="4:12" ht="15.75" customHeight="1" x14ac:dyDescent="0.35">
      <c r="D616" s="474"/>
      <c r="E616" s="474"/>
      <c r="F616" s="474"/>
      <c r="G616" s="475"/>
      <c r="H616" s="474"/>
      <c r="I616" s="474"/>
      <c r="J616" s="474"/>
      <c r="K616" s="474"/>
      <c r="L616" s="474"/>
    </row>
    <row r="617" spans="4:12" ht="15.75" customHeight="1" x14ac:dyDescent="0.35">
      <c r="D617" s="474"/>
      <c r="E617" s="474"/>
      <c r="F617" s="474"/>
      <c r="G617" s="475"/>
      <c r="H617" s="474"/>
      <c r="I617" s="474"/>
      <c r="J617" s="474"/>
      <c r="K617" s="474"/>
      <c r="L617" s="474"/>
    </row>
    <row r="618" spans="4:12" ht="15.75" customHeight="1" x14ac:dyDescent="0.35">
      <c r="D618" s="474"/>
      <c r="E618" s="474"/>
      <c r="F618" s="474"/>
      <c r="G618" s="475"/>
      <c r="H618" s="474"/>
      <c r="I618" s="474"/>
      <c r="J618" s="474"/>
      <c r="K618" s="474"/>
      <c r="L618" s="474"/>
    </row>
    <row r="619" spans="4:12" ht="15.75" customHeight="1" x14ac:dyDescent="0.35">
      <c r="D619" s="474"/>
      <c r="E619" s="474"/>
      <c r="F619" s="474"/>
      <c r="G619" s="475"/>
      <c r="H619" s="474"/>
      <c r="I619" s="474"/>
      <c r="J619" s="474"/>
      <c r="K619" s="474"/>
      <c r="L619" s="474"/>
    </row>
    <row r="620" spans="4:12" ht="15.75" customHeight="1" x14ac:dyDescent="0.35">
      <c r="D620" s="474"/>
      <c r="E620" s="474"/>
      <c r="F620" s="474"/>
      <c r="G620" s="475"/>
      <c r="H620" s="474"/>
      <c r="I620" s="474"/>
      <c r="J620" s="474"/>
      <c r="K620" s="474"/>
      <c r="L620" s="474"/>
    </row>
    <row r="621" spans="4:12" ht="15.75" customHeight="1" x14ac:dyDescent="0.35">
      <c r="D621" s="474"/>
      <c r="E621" s="474"/>
      <c r="F621" s="474"/>
      <c r="G621" s="475"/>
      <c r="H621" s="474"/>
      <c r="I621" s="474"/>
      <c r="J621" s="474"/>
      <c r="K621" s="474"/>
      <c r="L621" s="474"/>
    </row>
    <row r="622" spans="4:12" ht="15.75" customHeight="1" x14ac:dyDescent="0.35">
      <c r="D622" s="474"/>
      <c r="E622" s="474"/>
      <c r="F622" s="474"/>
      <c r="G622" s="475"/>
      <c r="H622" s="474"/>
      <c r="I622" s="474"/>
      <c r="J622" s="474"/>
      <c r="K622" s="474"/>
      <c r="L622" s="474"/>
    </row>
    <row r="623" spans="4:12" ht="15.75" customHeight="1" x14ac:dyDescent="0.35">
      <c r="D623" s="474"/>
      <c r="E623" s="474"/>
      <c r="F623" s="474"/>
      <c r="G623" s="475"/>
      <c r="H623" s="474"/>
      <c r="I623" s="474"/>
      <c r="J623" s="474"/>
      <c r="K623" s="474"/>
      <c r="L623" s="474"/>
    </row>
    <row r="624" spans="4:12" ht="15.75" customHeight="1" x14ac:dyDescent="0.35">
      <c r="D624" s="474"/>
      <c r="E624" s="474"/>
      <c r="F624" s="474"/>
      <c r="G624" s="475"/>
      <c r="H624" s="474"/>
      <c r="I624" s="474"/>
      <c r="J624" s="474"/>
      <c r="K624" s="474"/>
      <c r="L624" s="474"/>
    </row>
    <row r="625" spans="4:12" ht="15.75" customHeight="1" x14ac:dyDescent="0.35">
      <c r="D625" s="474"/>
      <c r="E625" s="474"/>
      <c r="F625" s="474"/>
      <c r="G625" s="475"/>
      <c r="H625" s="474"/>
      <c r="I625" s="474"/>
      <c r="J625" s="474"/>
      <c r="K625" s="474"/>
      <c r="L625" s="474"/>
    </row>
    <row r="626" spans="4:12" ht="15.75" customHeight="1" x14ac:dyDescent="0.35">
      <c r="D626" s="474"/>
      <c r="E626" s="474"/>
      <c r="F626" s="474"/>
      <c r="G626" s="475"/>
      <c r="H626" s="474"/>
      <c r="I626" s="474"/>
      <c r="J626" s="474"/>
      <c r="K626" s="474"/>
      <c r="L626" s="474"/>
    </row>
    <row r="627" spans="4:12" ht="15.75" customHeight="1" x14ac:dyDescent="0.35">
      <c r="D627" s="474"/>
      <c r="E627" s="474"/>
      <c r="F627" s="474"/>
      <c r="G627" s="475"/>
      <c r="H627" s="474"/>
      <c r="I627" s="474"/>
      <c r="J627" s="474"/>
      <c r="K627" s="474"/>
      <c r="L627" s="474"/>
    </row>
    <row r="628" spans="4:12" ht="15.75" customHeight="1" x14ac:dyDescent="0.35">
      <c r="D628" s="474"/>
      <c r="E628" s="474"/>
      <c r="F628" s="474"/>
      <c r="G628" s="475"/>
      <c r="H628" s="474"/>
      <c r="I628" s="474"/>
      <c r="J628" s="474"/>
      <c r="K628" s="474"/>
      <c r="L628" s="474"/>
    </row>
    <row r="629" spans="4:12" ht="15.75" customHeight="1" x14ac:dyDescent="0.35">
      <c r="D629" s="474"/>
      <c r="E629" s="474"/>
      <c r="F629" s="474"/>
      <c r="G629" s="475"/>
      <c r="H629" s="474"/>
      <c r="I629" s="474"/>
      <c r="J629" s="474"/>
      <c r="K629" s="474"/>
      <c r="L629" s="474"/>
    </row>
    <row r="630" spans="4:12" ht="15.75" customHeight="1" x14ac:dyDescent="0.35">
      <c r="D630" s="474"/>
      <c r="E630" s="474"/>
      <c r="F630" s="474"/>
      <c r="G630" s="475"/>
      <c r="H630" s="474"/>
      <c r="I630" s="474"/>
      <c r="J630" s="474"/>
      <c r="K630" s="474"/>
      <c r="L630" s="474"/>
    </row>
    <row r="631" spans="4:12" ht="15.75" customHeight="1" x14ac:dyDescent="0.35">
      <c r="D631" s="474"/>
      <c r="E631" s="474"/>
      <c r="F631" s="474"/>
      <c r="G631" s="475"/>
      <c r="H631" s="474"/>
      <c r="I631" s="474"/>
      <c r="J631" s="474"/>
      <c r="K631" s="474"/>
      <c r="L631" s="474"/>
    </row>
    <row r="632" spans="4:12" ht="15.75" customHeight="1" x14ac:dyDescent="0.35">
      <c r="D632" s="474"/>
      <c r="E632" s="474"/>
      <c r="F632" s="474"/>
      <c r="G632" s="475"/>
      <c r="H632" s="474"/>
      <c r="I632" s="474"/>
      <c r="J632" s="474"/>
      <c r="K632" s="474"/>
      <c r="L632" s="474"/>
    </row>
    <row r="633" spans="4:12" ht="15.75" customHeight="1" x14ac:dyDescent="0.35">
      <c r="D633" s="474"/>
      <c r="E633" s="474"/>
      <c r="F633" s="474"/>
      <c r="G633" s="475"/>
      <c r="H633" s="474"/>
      <c r="I633" s="474"/>
      <c r="J633" s="474"/>
      <c r="K633" s="474"/>
      <c r="L633" s="474"/>
    </row>
    <row r="634" spans="4:12" ht="15.75" customHeight="1" x14ac:dyDescent="0.35">
      <c r="D634" s="474"/>
      <c r="E634" s="474"/>
      <c r="F634" s="474"/>
      <c r="G634" s="475"/>
      <c r="H634" s="474"/>
      <c r="I634" s="474"/>
      <c r="J634" s="474"/>
      <c r="K634" s="474"/>
      <c r="L634" s="474"/>
    </row>
    <row r="635" spans="4:12" ht="15.75" customHeight="1" x14ac:dyDescent="0.35">
      <c r="D635" s="474"/>
      <c r="E635" s="474"/>
      <c r="F635" s="474"/>
      <c r="G635" s="475"/>
      <c r="H635" s="474"/>
      <c r="I635" s="474"/>
      <c r="J635" s="474"/>
      <c r="K635" s="474"/>
      <c r="L635" s="474"/>
    </row>
    <row r="636" spans="4:12" ht="15.75" customHeight="1" x14ac:dyDescent="0.35">
      <c r="D636" s="474"/>
      <c r="E636" s="474"/>
      <c r="F636" s="474"/>
      <c r="G636" s="475"/>
      <c r="H636" s="474"/>
      <c r="I636" s="474"/>
      <c r="J636" s="474"/>
      <c r="K636" s="474"/>
      <c r="L636" s="474"/>
    </row>
    <row r="637" spans="4:12" ht="15.75" customHeight="1" x14ac:dyDescent="0.35">
      <c r="D637" s="474"/>
      <c r="E637" s="474"/>
      <c r="F637" s="474"/>
      <c r="G637" s="475"/>
      <c r="H637" s="474"/>
      <c r="I637" s="474"/>
      <c r="J637" s="474"/>
      <c r="K637" s="474"/>
      <c r="L637" s="474"/>
    </row>
    <row r="638" spans="4:12" ht="15.75" customHeight="1" x14ac:dyDescent="0.35">
      <c r="D638" s="474"/>
      <c r="E638" s="474"/>
      <c r="F638" s="474"/>
      <c r="G638" s="475"/>
      <c r="H638" s="474"/>
      <c r="I638" s="474"/>
      <c r="J638" s="474"/>
      <c r="K638" s="474"/>
      <c r="L638" s="474"/>
    </row>
    <row r="639" spans="4:12" ht="15.75" customHeight="1" x14ac:dyDescent="0.35">
      <c r="D639" s="474"/>
      <c r="E639" s="474"/>
      <c r="F639" s="474"/>
      <c r="G639" s="475"/>
      <c r="H639" s="474"/>
      <c r="I639" s="474"/>
      <c r="J639" s="474"/>
      <c r="K639" s="474"/>
      <c r="L639" s="474"/>
    </row>
    <row r="640" spans="4:12" ht="15.75" customHeight="1" x14ac:dyDescent="0.35">
      <c r="D640" s="474"/>
      <c r="E640" s="474"/>
      <c r="F640" s="474"/>
      <c r="G640" s="475"/>
      <c r="H640" s="474"/>
      <c r="I640" s="474"/>
      <c r="J640" s="474"/>
      <c r="K640" s="474"/>
      <c r="L640" s="474"/>
    </row>
    <row r="641" spans="4:12" ht="15.75" customHeight="1" x14ac:dyDescent="0.35">
      <c r="D641" s="474"/>
      <c r="E641" s="474"/>
      <c r="F641" s="474"/>
      <c r="G641" s="475"/>
      <c r="H641" s="474"/>
      <c r="I641" s="474"/>
      <c r="J641" s="474"/>
      <c r="K641" s="474"/>
      <c r="L641" s="474"/>
    </row>
    <row r="642" spans="4:12" ht="15.75" customHeight="1" x14ac:dyDescent="0.35">
      <c r="D642" s="474"/>
      <c r="E642" s="474"/>
      <c r="F642" s="474"/>
      <c r="G642" s="475"/>
      <c r="H642" s="474"/>
      <c r="I642" s="474"/>
      <c r="J642" s="474"/>
      <c r="K642" s="474"/>
      <c r="L642" s="474"/>
    </row>
    <row r="643" spans="4:12" ht="15.75" customHeight="1" x14ac:dyDescent="0.35">
      <c r="D643" s="474"/>
      <c r="E643" s="474"/>
      <c r="F643" s="474"/>
      <c r="G643" s="475"/>
      <c r="H643" s="474"/>
      <c r="I643" s="474"/>
      <c r="J643" s="474"/>
      <c r="K643" s="474"/>
      <c r="L643" s="474"/>
    </row>
    <row r="644" spans="4:12" ht="15.75" customHeight="1" x14ac:dyDescent="0.35">
      <c r="D644" s="474"/>
      <c r="E644" s="474"/>
      <c r="F644" s="474"/>
      <c r="G644" s="475"/>
      <c r="H644" s="474"/>
      <c r="I644" s="474"/>
      <c r="J644" s="474"/>
      <c r="K644" s="474"/>
      <c r="L644" s="474"/>
    </row>
    <row r="645" spans="4:12" ht="15.75" customHeight="1" x14ac:dyDescent="0.35">
      <c r="D645" s="474"/>
      <c r="E645" s="474"/>
      <c r="F645" s="474"/>
      <c r="G645" s="475"/>
      <c r="H645" s="474"/>
      <c r="I645" s="474"/>
      <c r="J645" s="474"/>
      <c r="K645" s="474"/>
      <c r="L645" s="474"/>
    </row>
    <row r="646" spans="4:12" ht="15.75" customHeight="1" x14ac:dyDescent="0.35">
      <c r="D646" s="474"/>
      <c r="E646" s="474"/>
      <c r="F646" s="474"/>
      <c r="G646" s="475"/>
      <c r="H646" s="474"/>
      <c r="I646" s="474"/>
      <c r="J646" s="474"/>
      <c r="K646" s="474"/>
      <c r="L646" s="474"/>
    </row>
    <row r="647" spans="4:12" ht="15.75" customHeight="1" x14ac:dyDescent="0.35">
      <c r="D647" s="474"/>
      <c r="E647" s="474"/>
      <c r="F647" s="474"/>
      <c r="G647" s="475"/>
      <c r="H647" s="474"/>
      <c r="I647" s="474"/>
      <c r="J647" s="474"/>
      <c r="K647" s="474"/>
      <c r="L647" s="474"/>
    </row>
    <row r="648" spans="4:12" ht="15.75" customHeight="1" x14ac:dyDescent="0.35">
      <c r="D648" s="474"/>
      <c r="E648" s="474"/>
      <c r="F648" s="474"/>
      <c r="G648" s="475"/>
      <c r="H648" s="474"/>
      <c r="I648" s="474"/>
      <c r="J648" s="474"/>
      <c r="K648" s="474"/>
      <c r="L648" s="474"/>
    </row>
    <row r="649" spans="4:12" ht="15.75" customHeight="1" x14ac:dyDescent="0.35">
      <c r="D649" s="474"/>
      <c r="E649" s="474"/>
      <c r="F649" s="474"/>
      <c r="G649" s="475"/>
      <c r="H649" s="474"/>
      <c r="I649" s="474"/>
      <c r="J649" s="474"/>
      <c r="K649" s="474"/>
      <c r="L649" s="474"/>
    </row>
    <row r="650" spans="4:12" ht="15.75" customHeight="1" x14ac:dyDescent="0.35">
      <c r="D650" s="474"/>
      <c r="E650" s="474"/>
      <c r="F650" s="474"/>
      <c r="G650" s="475"/>
      <c r="H650" s="474"/>
      <c r="I650" s="474"/>
      <c r="J650" s="474"/>
      <c r="K650" s="474"/>
      <c r="L650" s="474"/>
    </row>
    <row r="651" spans="4:12" ht="15.75" customHeight="1" x14ac:dyDescent="0.35">
      <c r="D651" s="474"/>
      <c r="E651" s="474"/>
      <c r="F651" s="474"/>
      <c r="G651" s="475"/>
      <c r="H651" s="474"/>
      <c r="I651" s="474"/>
      <c r="J651" s="474"/>
      <c r="K651" s="474"/>
      <c r="L651" s="474"/>
    </row>
    <row r="652" spans="4:12" ht="15.75" customHeight="1" x14ac:dyDescent="0.35">
      <c r="D652" s="474"/>
      <c r="E652" s="474"/>
      <c r="F652" s="474"/>
      <c r="G652" s="475"/>
      <c r="H652" s="474"/>
      <c r="I652" s="474"/>
      <c r="J652" s="474"/>
      <c r="K652" s="474"/>
      <c r="L652" s="474"/>
    </row>
    <row r="653" spans="4:12" ht="15.75" customHeight="1" x14ac:dyDescent="0.35">
      <c r="D653" s="474"/>
      <c r="E653" s="474"/>
      <c r="F653" s="474"/>
      <c r="G653" s="475"/>
      <c r="H653" s="474"/>
      <c r="I653" s="474"/>
      <c r="J653" s="474"/>
      <c r="K653" s="474"/>
      <c r="L653" s="474"/>
    </row>
    <row r="654" spans="4:12" ht="15.75" customHeight="1" x14ac:dyDescent="0.35">
      <c r="D654" s="474"/>
      <c r="E654" s="474"/>
      <c r="F654" s="474"/>
      <c r="G654" s="475"/>
      <c r="H654" s="474"/>
      <c r="I654" s="474"/>
      <c r="J654" s="474"/>
      <c r="K654" s="474"/>
      <c r="L654" s="474"/>
    </row>
    <row r="655" spans="4:12" ht="15.75" customHeight="1" x14ac:dyDescent="0.35">
      <c r="D655" s="474"/>
      <c r="E655" s="474"/>
      <c r="F655" s="474"/>
      <c r="G655" s="475"/>
      <c r="H655" s="474"/>
      <c r="I655" s="474"/>
      <c r="J655" s="474"/>
      <c r="K655" s="474"/>
      <c r="L655" s="474"/>
    </row>
    <row r="656" spans="4:12" ht="15.75" customHeight="1" x14ac:dyDescent="0.35">
      <c r="D656" s="474"/>
      <c r="E656" s="474"/>
      <c r="F656" s="474"/>
      <c r="G656" s="475"/>
      <c r="H656" s="474"/>
      <c r="I656" s="474"/>
      <c r="J656" s="474"/>
      <c r="K656" s="474"/>
      <c r="L656" s="474"/>
    </row>
    <row r="657" spans="4:12" ht="15.75" customHeight="1" x14ac:dyDescent="0.35">
      <c r="D657" s="474"/>
      <c r="E657" s="474"/>
      <c r="F657" s="474"/>
      <c r="G657" s="475"/>
      <c r="H657" s="474"/>
      <c r="I657" s="474"/>
      <c r="J657" s="474"/>
      <c r="K657" s="474"/>
      <c r="L657" s="474"/>
    </row>
    <row r="658" spans="4:12" ht="15.75" customHeight="1" x14ac:dyDescent="0.35">
      <c r="D658" s="474"/>
      <c r="E658" s="474"/>
      <c r="F658" s="474"/>
      <c r="G658" s="475"/>
      <c r="H658" s="474"/>
      <c r="I658" s="474"/>
      <c r="J658" s="474"/>
      <c r="K658" s="474"/>
      <c r="L658" s="474"/>
    </row>
    <row r="659" spans="4:12" ht="15.75" customHeight="1" x14ac:dyDescent="0.35">
      <c r="D659" s="474"/>
      <c r="E659" s="474"/>
      <c r="F659" s="474"/>
      <c r="G659" s="475"/>
      <c r="H659" s="474"/>
      <c r="I659" s="474"/>
      <c r="J659" s="474"/>
      <c r="K659" s="474"/>
      <c r="L659" s="474"/>
    </row>
    <row r="660" spans="4:12" ht="15.75" customHeight="1" x14ac:dyDescent="0.35">
      <c r="D660" s="474"/>
      <c r="E660" s="474"/>
      <c r="F660" s="474"/>
      <c r="G660" s="475"/>
      <c r="H660" s="474"/>
      <c r="I660" s="474"/>
      <c r="J660" s="474"/>
      <c r="K660" s="474"/>
      <c r="L660" s="474"/>
    </row>
    <row r="661" spans="4:12" ht="15.75" customHeight="1" x14ac:dyDescent="0.35">
      <c r="D661" s="474"/>
      <c r="E661" s="474"/>
      <c r="F661" s="474"/>
      <c r="G661" s="475"/>
      <c r="H661" s="474"/>
      <c r="I661" s="474"/>
      <c r="J661" s="474"/>
      <c r="K661" s="474"/>
      <c r="L661" s="474"/>
    </row>
    <row r="662" spans="4:12" ht="15.75" customHeight="1" x14ac:dyDescent="0.35">
      <c r="D662" s="474"/>
      <c r="E662" s="474"/>
      <c r="F662" s="474"/>
      <c r="G662" s="475"/>
      <c r="H662" s="474"/>
      <c r="I662" s="474"/>
      <c r="J662" s="474"/>
      <c r="K662" s="474"/>
      <c r="L662" s="474"/>
    </row>
    <row r="663" spans="4:12" ht="15.75" customHeight="1" x14ac:dyDescent="0.35">
      <c r="D663" s="474"/>
      <c r="E663" s="474"/>
      <c r="F663" s="474"/>
      <c r="G663" s="475"/>
      <c r="H663" s="474"/>
      <c r="I663" s="474"/>
      <c r="J663" s="474"/>
      <c r="K663" s="474"/>
      <c r="L663" s="474"/>
    </row>
    <row r="664" spans="4:12" ht="15.75" customHeight="1" x14ac:dyDescent="0.35">
      <c r="D664" s="474"/>
      <c r="E664" s="474"/>
      <c r="F664" s="474"/>
      <c r="G664" s="475"/>
      <c r="H664" s="474"/>
      <c r="I664" s="474"/>
      <c r="J664" s="474"/>
      <c r="K664" s="474"/>
      <c r="L664" s="474"/>
    </row>
    <row r="665" spans="4:12" ht="15.75" customHeight="1" x14ac:dyDescent="0.35">
      <c r="D665" s="474"/>
      <c r="E665" s="474"/>
      <c r="F665" s="474"/>
      <c r="G665" s="475"/>
      <c r="H665" s="474"/>
      <c r="I665" s="474"/>
      <c r="J665" s="474"/>
      <c r="K665" s="474"/>
      <c r="L665" s="474"/>
    </row>
    <row r="666" spans="4:12" ht="15.75" customHeight="1" x14ac:dyDescent="0.35">
      <c r="D666" s="474"/>
      <c r="E666" s="474"/>
      <c r="F666" s="474"/>
      <c r="G666" s="475"/>
      <c r="H666" s="474"/>
      <c r="I666" s="474"/>
      <c r="J666" s="474"/>
      <c r="K666" s="474"/>
      <c r="L666" s="474"/>
    </row>
    <row r="667" spans="4:12" ht="15.75" customHeight="1" x14ac:dyDescent="0.35">
      <c r="D667" s="474"/>
      <c r="E667" s="474"/>
      <c r="F667" s="474"/>
      <c r="G667" s="475"/>
      <c r="H667" s="474"/>
      <c r="I667" s="474"/>
      <c r="J667" s="474"/>
      <c r="K667" s="474"/>
      <c r="L667" s="474"/>
    </row>
    <row r="668" spans="4:12" ht="15.75" customHeight="1" x14ac:dyDescent="0.35">
      <c r="D668" s="474"/>
      <c r="E668" s="474"/>
      <c r="F668" s="474"/>
      <c r="G668" s="475"/>
      <c r="H668" s="474"/>
      <c r="I668" s="474"/>
      <c r="J668" s="474"/>
      <c r="K668" s="474"/>
      <c r="L668" s="474"/>
    </row>
    <row r="669" spans="4:12" ht="15.75" customHeight="1" x14ac:dyDescent="0.35">
      <c r="D669" s="474"/>
      <c r="E669" s="474"/>
      <c r="F669" s="474"/>
      <c r="G669" s="475"/>
      <c r="H669" s="474"/>
      <c r="I669" s="474"/>
      <c r="J669" s="474"/>
      <c r="K669" s="474"/>
      <c r="L669" s="474"/>
    </row>
    <row r="670" spans="4:12" ht="15.75" customHeight="1" x14ac:dyDescent="0.35">
      <c r="D670" s="474"/>
      <c r="E670" s="474"/>
      <c r="F670" s="474"/>
      <c r="G670" s="475"/>
      <c r="H670" s="474"/>
      <c r="I670" s="474"/>
      <c r="J670" s="474"/>
      <c r="K670" s="474"/>
      <c r="L670" s="474"/>
    </row>
    <row r="671" spans="4:12" ht="15.75" customHeight="1" x14ac:dyDescent="0.35">
      <c r="D671" s="474"/>
      <c r="E671" s="474"/>
      <c r="F671" s="474"/>
      <c r="G671" s="475"/>
      <c r="H671" s="474"/>
      <c r="I671" s="474"/>
      <c r="J671" s="474"/>
      <c r="K671" s="474"/>
      <c r="L671" s="474"/>
    </row>
    <row r="672" spans="4:12" ht="15.75" customHeight="1" x14ac:dyDescent="0.35">
      <c r="D672" s="474"/>
      <c r="E672" s="474"/>
      <c r="F672" s="474"/>
      <c r="G672" s="475"/>
      <c r="H672" s="474"/>
      <c r="I672" s="474"/>
      <c r="J672" s="474"/>
      <c r="K672" s="474"/>
      <c r="L672" s="474"/>
    </row>
    <row r="673" spans="4:12" ht="15.75" customHeight="1" x14ac:dyDescent="0.35">
      <c r="D673" s="474"/>
      <c r="E673" s="474"/>
      <c r="F673" s="474"/>
      <c r="G673" s="475"/>
      <c r="H673" s="474"/>
      <c r="I673" s="474"/>
      <c r="J673" s="474"/>
      <c r="K673" s="474"/>
      <c r="L673" s="474"/>
    </row>
    <row r="674" spans="4:12" ht="15.75" customHeight="1" x14ac:dyDescent="0.35">
      <c r="D674" s="474"/>
      <c r="E674" s="474"/>
      <c r="F674" s="474"/>
      <c r="G674" s="475"/>
      <c r="H674" s="474"/>
      <c r="I674" s="474"/>
      <c r="J674" s="474"/>
      <c r="K674" s="474"/>
      <c r="L674" s="474"/>
    </row>
    <row r="675" spans="4:12" ht="15.75" customHeight="1" x14ac:dyDescent="0.35">
      <c r="D675" s="474"/>
      <c r="E675" s="474"/>
      <c r="F675" s="474"/>
      <c r="G675" s="475"/>
      <c r="H675" s="474"/>
      <c r="I675" s="474"/>
      <c r="J675" s="474"/>
      <c r="K675" s="474"/>
      <c r="L675" s="474"/>
    </row>
    <row r="676" spans="4:12" ht="15.75" customHeight="1" x14ac:dyDescent="0.35">
      <c r="D676" s="474"/>
      <c r="E676" s="474"/>
      <c r="F676" s="474"/>
      <c r="G676" s="475"/>
      <c r="H676" s="474"/>
      <c r="I676" s="474"/>
      <c r="J676" s="474"/>
      <c r="K676" s="474"/>
      <c r="L676" s="474"/>
    </row>
    <row r="677" spans="4:12" ht="15.75" customHeight="1" x14ac:dyDescent="0.35">
      <c r="D677" s="474"/>
      <c r="E677" s="474"/>
      <c r="F677" s="474"/>
      <c r="G677" s="475"/>
      <c r="H677" s="474"/>
      <c r="I677" s="474"/>
      <c r="J677" s="474"/>
      <c r="K677" s="474"/>
      <c r="L677" s="474"/>
    </row>
    <row r="678" spans="4:12" ht="15.75" customHeight="1" x14ac:dyDescent="0.35">
      <c r="D678" s="474"/>
      <c r="E678" s="474"/>
      <c r="F678" s="474"/>
      <c r="G678" s="475"/>
      <c r="H678" s="474"/>
      <c r="I678" s="474"/>
      <c r="J678" s="474"/>
      <c r="K678" s="474"/>
      <c r="L678" s="474"/>
    </row>
    <row r="679" spans="4:12" ht="15.75" customHeight="1" x14ac:dyDescent="0.35">
      <c r="D679" s="474"/>
      <c r="E679" s="474"/>
      <c r="F679" s="474"/>
      <c r="G679" s="475"/>
      <c r="H679" s="474"/>
      <c r="I679" s="474"/>
      <c r="J679" s="474"/>
      <c r="K679" s="474"/>
      <c r="L679" s="474"/>
    </row>
    <row r="680" spans="4:12" ht="15.75" customHeight="1" x14ac:dyDescent="0.35">
      <c r="D680" s="474"/>
      <c r="E680" s="474"/>
      <c r="F680" s="474"/>
      <c r="G680" s="475"/>
      <c r="H680" s="474"/>
      <c r="I680" s="474"/>
      <c r="J680" s="474"/>
      <c r="K680" s="474"/>
      <c r="L680" s="474"/>
    </row>
    <row r="681" spans="4:12" ht="15.75" customHeight="1" x14ac:dyDescent="0.35">
      <c r="D681" s="474"/>
      <c r="E681" s="474"/>
      <c r="F681" s="474"/>
      <c r="G681" s="475"/>
      <c r="H681" s="474"/>
      <c r="I681" s="474"/>
      <c r="J681" s="474"/>
      <c r="K681" s="474"/>
      <c r="L681" s="474"/>
    </row>
    <row r="682" spans="4:12" ht="15.75" customHeight="1" x14ac:dyDescent="0.35">
      <c r="D682" s="474"/>
      <c r="E682" s="474"/>
      <c r="F682" s="474"/>
      <c r="G682" s="475"/>
      <c r="H682" s="474"/>
      <c r="I682" s="474"/>
      <c r="J682" s="474"/>
      <c r="K682" s="474"/>
      <c r="L682" s="474"/>
    </row>
    <row r="683" spans="4:12" ht="15.75" customHeight="1" x14ac:dyDescent="0.35">
      <c r="D683" s="474"/>
      <c r="E683" s="474"/>
      <c r="F683" s="474"/>
      <c r="G683" s="475"/>
      <c r="H683" s="474"/>
      <c r="I683" s="474"/>
      <c r="J683" s="474"/>
      <c r="K683" s="474"/>
      <c r="L683" s="474"/>
    </row>
    <row r="684" spans="4:12" ht="15.75" customHeight="1" x14ac:dyDescent="0.35">
      <c r="D684" s="474"/>
      <c r="E684" s="474"/>
      <c r="F684" s="474"/>
      <c r="G684" s="475"/>
      <c r="H684" s="474"/>
      <c r="I684" s="474"/>
      <c r="J684" s="474"/>
      <c r="K684" s="474"/>
      <c r="L684" s="474"/>
    </row>
    <row r="685" spans="4:12" ht="15.75" customHeight="1" x14ac:dyDescent="0.35">
      <c r="D685" s="474"/>
      <c r="E685" s="474"/>
      <c r="F685" s="474"/>
      <c r="G685" s="475"/>
      <c r="H685" s="474"/>
      <c r="I685" s="474"/>
      <c r="J685" s="474"/>
      <c r="K685" s="474"/>
      <c r="L685" s="474"/>
    </row>
    <row r="686" spans="4:12" ht="15.75" customHeight="1" x14ac:dyDescent="0.35">
      <c r="D686" s="474"/>
      <c r="E686" s="474"/>
      <c r="F686" s="474"/>
      <c r="G686" s="475"/>
      <c r="H686" s="474"/>
      <c r="I686" s="474"/>
      <c r="J686" s="474"/>
      <c r="K686" s="474"/>
      <c r="L686" s="474"/>
    </row>
    <row r="687" spans="4:12" ht="15.75" customHeight="1" x14ac:dyDescent="0.35">
      <c r="D687" s="474"/>
      <c r="E687" s="474"/>
      <c r="F687" s="474"/>
      <c r="G687" s="475"/>
      <c r="H687" s="474"/>
      <c r="I687" s="474"/>
      <c r="J687" s="474"/>
      <c r="K687" s="474"/>
      <c r="L687" s="474"/>
    </row>
    <row r="688" spans="4:12" ht="15.75" customHeight="1" x14ac:dyDescent="0.35">
      <c r="D688" s="474"/>
      <c r="E688" s="474"/>
      <c r="F688" s="474"/>
      <c r="G688" s="475"/>
      <c r="H688" s="474"/>
      <c r="I688" s="474"/>
      <c r="J688" s="474"/>
      <c r="K688" s="474"/>
      <c r="L688" s="474"/>
    </row>
    <row r="689" spans="4:12" ht="15.75" customHeight="1" x14ac:dyDescent="0.35">
      <c r="D689" s="474"/>
      <c r="E689" s="474"/>
      <c r="F689" s="474"/>
      <c r="G689" s="475"/>
      <c r="H689" s="474"/>
      <c r="I689" s="474"/>
      <c r="J689" s="474"/>
      <c r="K689" s="474"/>
      <c r="L689" s="474"/>
    </row>
    <row r="690" spans="4:12" ht="15.75" customHeight="1" x14ac:dyDescent="0.35">
      <c r="D690" s="474"/>
      <c r="E690" s="474"/>
      <c r="F690" s="474"/>
      <c r="G690" s="475"/>
      <c r="H690" s="474"/>
      <c r="I690" s="474"/>
      <c r="J690" s="474"/>
      <c r="K690" s="474"/>
      <c r="L690" s="474"/>
    </row>
    <row r="691" spans="4:12" ht="15.75" customHeight="1" x14ac:dyDescent="0.35">
      <c r="D691" s="474"/>
      <c r="E691" s="474"/>
      <c r="F691" s="474"/>
      <c r="G691" s="475"/>
      <c r="H691" s="474"/>
      <c r="I691" s="474"/>
      <c r="J691" s="474"/>
      <c r="K691" s="474"/>
      <c r="L691" s="474"/>
    </row>
    <row r="692" spans="4:12" ht="15.75" customHeight="1" x14ac:dyDescent="0.35">
      <c r="D692" s="474"/>
      <c r="E692" s="474"/>
      <c r="F692" s="474"/>
      <c r="G692" s="475"/>
      <c r="H692" s="474"/>
      <c r="I692" s="474"/>
      <c r="J692" s="474"/>
      <c r="K692" s="474"/>
      <c r="L692" s="474"/>
    </row>
    <row r="693" spans="4:12" ht="15.75" customHeight="1" x14ac:dyDescent="0.35">
      <c r="D693" s="474"/>
      <c r="E693" s="474"/>
      <c r="F693" s="474"/>
      <c r="G693" s="475"/>
      <c r="H693" s="474"/>
      <c r="I693" s="474"/>
      <c r="J693" s="474"/>
      <c r="K693" s="474"/>
      <c r="L693" s="474"/>
    </row>
    <row r="694" spans="4:12" ht="15.75" customHeight="1" x14ac:dyDescent="0.35">
      <c r="D694" s="474"/>
      <c r="E694" s="474"/>
      <c r="F694" s="474"/>
      <c r="G694" s="475"/>
      <c r="H694" s="474"/>
      <c r="I694" s="474"/>
      <c r="J694" s="474"/>
      <c r="K694" s="474"/>
      <c r="L694" s="474"/>
    </row>
    <row r="695" spans="4:12" ht="15.75" customHeight="1" x14ac:dyDescent="0.35">
      <c r="D695" s="474"/>
      <c r="E695" s="474"/>
      <c r="F695" s="474"/>
      <c r="G695" s="475"/>
      <c r="H695" s="474"/>
      <c r="I695" s="474"/>
      <c r="J695" s="474"/>
      <c r="K695" s="474"/>
      <c r="L695" s="474"/>
    </row>
    <row r="696" spans="4:12" ht="15.75" customHeight="1" x14ac:dyDescent="0.35">
      <c r="D696" s="474"/>
      <c r="E696" s="474"/>
      <c r="F696" s="474"/>
      <c r="G696" s="475"/>
      <c r="H696" s="474"/>
      <c r="I696" s="474"/>
      <c r="J696" s="474"/>
      <c r="K696" s="474"/>
      <c r="L696" s="474"/>
    </row>
    <row r="697" spans="4:12" ht="15.75" customHeight="1" x14ac:dyDescent="0.35">
      <c r="D697" s="474"/>
      <c r="E697" s="474"/>
      <c r="F697" s="474"/>
      <c r="G697" s="475"/>
      <c r="H697" s="474"/>
      <c r="I697" s="474"/>
      <c r="J697" s="474"/>
      <c r="K697" s="474"/>
      <c r="L697" s="474"/>
    </row>
    <row r="698" spans="4:12" ht="15.75" customHeight="1" x14ac:dyDescent="0.35">
      <c r="D698" s="474"/>
      <c r="E698" s="474"/>
      <c r="F698" s="474"/>
      <c r="G698" s="475"/>
      <c r="H698" s="474"/>
      <c r="I698" s="474"/>
      <c r="J698" s="474"/>
      <c r="K698" s="474"/>
      <c r="L698" s="474"/>
    </row>
    <row r="699" spans="4:12" ht="15.75" customHeight="1" x14ac:dyDescent="0.35">
      <c r="D699" s="474"/>
      <c r="E699" s="474"/>
      <c r="F699" s="474"/>
      <c r="G699" s="475"/>
      <c r="H699" s="474"/>
      <c r="I699" s="474"/>
      <c r="J699" s="474"/>
      <c r="K699" s="474"/>
      <c r="L699" s="474"/>
    </row>
    <row r="700" spans="4:12" ht="15.75" customHeight="1" x14ac:dyDescent="0.35">
      <c r="D700" s="474"/>
      <c r="E700" s="474"/>
      <c r="F700" s="474"/>
      <c r="G700" s="475"/>
      <c r="H700" s="474"/>
      <c r="I700" s="474"/>
      <c r="J700" s="474"/>
      <c r="K700" s="474"/>
      <c r="L700" s="474"/>
    </row>
    <row r="701" spans="4:12" ht="15.75" customHeight="1" x14ac:dyDescent="0.35">
      <c r="D701" s="474"/>
      <c r="E701" s="474"/>
      <c r="F701" s="474"/>
      <c r="G701" s="475"/>
      <c r="H701" s="474"/>
      <c r="I701" s="474"/>
      <c r="J701" s="474"/>
      <c r="K701" s="474"/>
      <c r="L701" s="474"/>
    </row>
    <row r="702" spans="4:12" ht="15.75" customHeight="1" x14ac:dyDescent="0.35">
      <c r="D702" s="474"/>
      <c r="E702" s="474"/>
      <c r="F702" s="474"/>
      <c r="G702" s="475"/>
      <c r="H702" s="474"/>
      <c r="I702" s="474"/>
      <c r="J702" s="474"/>
      <c r="K702" s="474"/>
      <c r="L702" s="474"/>
    </row>
    <row r="703" spans="4:12" ht="15.75" customHeight="1" x14ac:dyDescent="0.35">
      <c r="D703" s="474"/>
      <c r="E703" s="474"/>
      <c r="F703" s="474"/>
      <c r="G703" s="475"/>
      <c r="H703" s="474"/>
      <c r="I703" s="474"/>
      <c r="J703" s="474"/>
      <c r="K703" s="474"/>
      <c r="L703" s="474"/>
    </row>
    <row r="704" spans="4:12" ht="15.75" customHeight="1" x14ac:dyDescent="0.35">
      <c r="D704" s="474"/>
      <c r="E704" s="474"/>
      <c r="F704" s="474"/>
      <c r="G704" s="475"/>
      <c r="H704" s="474"/>
      <c r="I704" s="474"/>
      <c r="J704" s="474"/>
      <c r="K704" s="474"/>
      <c r="L704" s="474"/>
    </row>
    <row r="705" spans="4:12" ht="15.75" customHeight="1" x14ac:dyDescent="0.35">
      <c r="D705" s="474"/>
      <c r="E705" s="474"/>
      <c r="F705" s="474"/>
      <c r="G705" s="475"/>
      <c r="H705" s="474"/>
      <c r="I705" s="474"/>
      <c r="J705" s="474"/>
      <c r="K705" s="474"/>
      <c r="L705" s="474"/>
    </row>
    <row r="706" spans="4:12" ht="15.75" customHeight="1" x14ac:dyDescent="0.35">
      <c r="D706" s="474"/>
      <c r="E706" s="474"/>
      <c r="F706" s="474"/>
      <c r="G706" s="475"/>
      <c r="H706" s="474"/>
      <c r="I706" s="474"/>
      <c r="J706" s="474"/>
      <c r="K706" s="474"/>
      <c r="L706" s="474"/>
    </row>
    <row r="707" spans="4:12" ht="15.75" customHeight="1" x14ac:dyDescent="0.35">
      <c r="D707" s="474"/>
      <c r="E707" s="474"/>
      <c r="F707" s="474"/>
      <c r="G707" s="475"/>
      <c r="H707" s="474"/>
      <c r="I707" s="474"/>
      <c r="J707" s="474"/>
      <c r="K707" s="474"/>
      <c r="L707" s="474"/>
    </row>
    <row r="708" spans="4:12" ht="15.75" customHeight="1" x14ac:dyDescent="0.35">
      <c r="D708" s="474"/>
      <c r="E708" s="474"/>
      <c r="F708" s="474"/>
      <c r="G708" s="475"/>
      <c r="H708" s="474"/>
      <c r="I708" s="474"/>
      <c r="J708" s="474"/>
      <c r="K708" s="474"/>
      <c r="L708" s="474"/>
    </row>
    <row r="709" spans="4:12" ht="15.75" customHeight="1" x14ac:dyDescent="0.35">
      <c r="D709" s="474"/>
      <c r="E709" s="474"/>
      <c r="F709" s="474"/>
      <c r="G709" s="475"/>
      <c r="H709" s="474"/>
      <c r="I709" s="474"/>
      <c r="J709" s="474"/>
      <c r="K709" s="474"/>
      <c r="L709" s="474"/>
    </row>
    <row r="710" spans="4:12" ht="15.75" customHeight="1" x14ac:dyDescent="0.35">
      <c r="D710" s="474"/>
      <c r="E710" s="474"/>
      <c r="F710" s="474"/>
      <c r="G710" s="475"/>
      <c r="H710" s="474"/>
      <c r="I710" s="474"/>
      <c r="J710" s="474"/>
      <c r="K710" s="474"/>
      <c r="L710" s="474"/>
    </row>
    <row r="711" spans="4:12" ht="15.75" customHeight="1" x14ac:dyDescent="0.35">
      <c r="D711" s="474"/>
      <c r="E711" s="474"/>
      <c r="F711" s="474"/>
      <c r="G711" s="475"/>
      <c r="H711" s="474"/>
      <c r="I711" s="474"/>
      <c r="J711" s="474"/>
      <c r="K711" s="474"/>
      <c r="L711" s="474"/>
    </row>
    <row r="712" spans="4:12" ht="15.75" customHeight="1" x14ac:dyDescent="0.35">
      <c r="D712" s="474"/>
      <c r="E712" s="474"/>
      <c r="F712" s="474"/>
      <c r="G712" s="475"/>
      <c r="H712" s="474"/>
      <c r="I712" s="474"/>
      <c r="J712" s="474"/>
      <c r="K712" s="474"/>
      <c r="L712" s="474"/>
    </row>
    <row r="713" spans="4:12" ht="15.75" customHeight="1" x14ac:dyDescent="0.35">
      <c r="D713" s="474"/>
      <c r="E713" s="474"/>
      <c r="F713" s="474"/>
      <c r="G713" s="475"/>
      <c r="H713" s="474"/>
      <c r="I713" s="474"/>
      <c r="J713" s="474"/>
      <c r="K713" s="474"/>
      <c r="L713" s="474"/>
    </row>
    <row r="714" spans="4:12" ht="15.75" customHeight="1" x14ac:dyDescent="0.35">
      <c r="D714" s="474"/>
      <c r="E714" s="474"/>
      <c r="F714" s="474"/>
      <c r="G714" s="475"/>
      <c r="H714" s="474"/>
      <c r="I714" s="474"/>
      <c r="J714" s="474"/>
      <c r="K714" s="474"/>
      <c r="L714" s="474"/>
    </row>
    <row r="715" spans="4:12" ht="15.75" customHeight="1" x14ac:dyDescent="0.35">
      <c r="D715" s="474"/>
      <c r="E715" s="474"/>
      <c r="F715" s="474"/>
      <c r="G715" s="475"/>
      <c r="H715" s="474"/>
      <c r="I715" s="474"/>
      <c r="J715" s="474"/>
      <c r="K715" s="474"/>
      <c r="L715" s="474"/>
    </row>
    <row r="716" spans="4:12" ht="15.75" customHeight="1" x14ac:dyDescent="0.35">
      <c r="D716" s="474"/>
      <c r="E716" s="474"/>
      <c r="F716" s="474"/>
      <c r="G716" s="475"/>
      <c r="H716" s="474"/>
      <c r="I716" s="474"/>
      <c r="J716" s="474"/>
      <c r="K716" s="474"/>
      <c r="L716" s="474"/>
    </row>
    <row r="717" spans="4:12" ht="15.75" customHeight="1" x14ac:dyDescent="0.35">
      <c r="D717" s="474"/>
      <c r="E717" s="474"/>
      <c r="F717" s="474"/>
      <c r="G717" s="475"/>
      <c r="H717" s="474"/>
      <c r="I717" s="474"/>
      <c r="J717" s="474"/>
      <c r="K717" s="474"/>
      <c r="L717" s="474"/>
    </row>
    <row r="718" spans="4:12" ht="15.75" customHeight="1" x14ac:dyDescent="0.35">
      <c r="D718" s="474"/>
      <c r="E718" s="474"/>
      <c r="F718" s="474"/>
      <c r="G718" s="475"/>
      <c r="H718" s="474"/>
      <c r="I718" s="474"/>
      <c r="J718" s="474"/>
      <c r="K718" s="474"/>
      <c r="L718" s="474"/>
    </row>
    <row r="719" spans="4:12" ht="15.75" customHeight="1" x14ac:dyDescent="0.35">
      <c r="D719" s="474"/>
      <c r="E719" s="474"/>
      <c r="F719" s="474"/>
      <c r="G719" s="475"/>
      <c r="H719" s="474"/>
      <c r="I719" s="474"/>
      <c r="J719" s="474"/>
      <c r="K719" s="474"/>
      <c r="L719" s="474"/>
    </row>
    <row r="720" spans="4:12" ht="15.75" customHeight="1" x14ac:dyDescent="0.35">
      <c r="D720" s="474"/>
      <c r="E720" s="474"/>
      <c r="F720" s="474"/>
      <c r="G720" s="475"/>
      <c r="H720" s="474"/>
      <c r="I720" s="474"/>
      <c r="J720" s="474"/>
      <c r="K720" s="474"/>
      <c r="L720" s="474"/>
    </row>
    <row r="721" spans="4:12" ht="15.75" customHeight="1" x14ac:dyDescent="0.35">
      <c r="D721" s="474"/>
      <c r="E721" s="474"/>
      <c r="F721" s="474"/>
      <c r="G721" s="475"/>
      <c r="H721" s="474"/>
      <c r="I721" s="474"/>
      <c r="J721" s="474"/>
      <c r="K721" s="474"/>
      <c r="L721" s="474"/>
    </row>
    <row r="722" spans="4:12" ht="15.75" customHeight="1" x14ac:dyDescent="0.35">
      <c r="D722" s="474"/>
      <c r="E722" s="474"/>
      <c r="F722" s="474"/>
      <c r="G722" s="475"/>
      <c r="H722" s="474"/>
      <c r="I722" s="474"/>
      <c r="J722" s="474"/>
      <c r="K722" s="474"/>
      <c r="L722" s="474"/>
    </row>
    <row r="723" spans="4:12" ht="15.75" customHeight="1" x14ac:dyDescent="0.35">
      <c r="D723" s="474"/>
      <c r="E723" s="474"/>
      <c r="F723" s="474"/>
      <c r="G723" s="475"/>
      <c r="H723" s="474"/>
      <c r="I723" s="474"/>
      <c r="J723" s="474"/>
      <c r="K723" s="474"/>
      <c r="L723" s="474"/>
    </row>
    <row r="724" spans="4:12" ht="15.75" customHeight="1" x14ac:dyDescent="0.35">
      <c r="D724" s="474"/>
      <c r="E724" s="474"/>
      <c r="F724" s="474"/>
      <c r="G724" s="475"/>
      <c r="H724" s="474"/>
      <c r="I724" s="474"/>
      <c r="J724" s="474"/>
      <c r="K724" s="474"/>
      <c r="L724" s="474"/>
    </row>
    <row r="725" spans="4:12" ht="15.75" customHeight="1" x14ac:dyDescent="0.35">
      <c r="D725" s="474"/>
      <c r="E725" s="474"/>
      <c r="F725" s="474"/>
      <c r="G725" s="475"/>
      <c r="H725" s="474"/>
      <c r="I725" s="474"/>
      <c r="J725" s="474"/>
      <c r="K725" s="474"/>
      <c r="L725" s="474"/>
    </row>
    <row r="726" spans="4:12" ht="15.75" customHeight="1" x14ac:dyDescent="0.35">
      <c r="D726" s="474"/>
      <c r="E726" s="474"/>
      <c r="F726" s="474"/>
      <c r="G726" s="475"/>
      <c r="H726" s="474"/>
      <c r="I726" s="474"/>
      <c r="J726" s="474"/>
      <c r="K726" s="474"/>
      <c r="L726" s="474"/>
    </row>
    <row r="727" spans="4:12" ht="15.75" customHeight="1" x14ac:dyDescent="0.35">
      <c r="D727" s="474"/>
      <c r="E727" s="474"/>
      <c r="F727" s="474"/>
      <c r="G727" s="475"/>
      <c r="H727" s="474"/>
      <c r="I727" s="474"/>
      <c r="J727" s="474"/>
      <c r="K727" s="474"/>
      <c r="L727" s="474"/>
    </row>
    <row r="728" spans="4:12" ht="15.75" customHeight="1" x14ac:dyDescent="0.35">
      <c r="D728" s="474"/>
      <c r="E728" s="474"/>
      <c r="F728" s="474"/>
      <c r="G728" s="475"/>
      <c r="H728" s="474"/>
      <c r="I728" s="474"/>
      <c r="J728" s="474"/>
      <c r="K728" s="474"/>
      <c r="L728" s="474"/>
    </row>
    <row r="729" spans="4:12" ht="15.75" customHeight="1" x14ac:dyDescent="0.35">
      <c r="D729" s="474"/>
      <c r="E729" s="474"/>
      <c r="F729" s="474"/>
      <c r="G729" s="475"/>
      <c r="H729" s="474"/>
      <c r="I729" s="474"/>
      <c r="J729" s="474"/>
      <c r="K729" s="474"/>
      <c r="L729" s="474"/>
    </row>
    <row r="730" spans="4:12" ht="15.75" customHeight="1" x14ac:dyDescent="0.35">
      <c r="D730" s="474"/>
      <c r="E730" s="474"/>
      <c r="F730" s="474"/>
      <c r="G730" s="475"/>
      <c r="H730" s="474"/>
      <c r="I730" s="474"/>
      <c r="J730" s="474"/>
      <c r="K730" s="474"/>
      <c r="L730" s="474"/>
    </row>
    <row r="731" spans="4:12" ht="15.75" customHeight="1" x14ac:dyDescent="0.35">
      <c r="D731" s="474"/>
      <c r="E731" s="474"/>
      <c r="F731" s="474"/>
      <c r="G731" s="475"/>
      <c r="H731" s="474"/>
      <c r="I731" s="474"/>
      <c r="J731" s="474"/>
      <c r="K731" s="474"/>
      <c r="L731" s="474"/>
    </row>
    <row r="732" spans="4:12" ht="15.75" customHeight="1" x14ac:dyDescent="0.35">
      <c r="D732" s="474"/>
      <c r="E732" s="474"/>
      <c r="F732" s="474"/>
      <c r="G732" s="475"/>
      <c r="H732" s="474"/>
      <c r="I732" s="474"/>
      <c r="J732" s="474"/>
      <c r="K732" s="474"/>
      <c r="L732" s="474"/>
    </row>
    <row r="733" spans="4:12" ht="15.75" customHeight="1" x14ac:dyDescent="0.35">
      <c r="D733" s="474"/>
      <c r="E733" s="474"/>
      <c r="F733" s="474"/>
      <c r="G733" s="475"/>
      <c r="H733" s="474"/>
      <c r="I733" s="474"/>
      <c r="J733" s="474"/>
      <c r="K733" s="474"/>
      <c r="L733" s="474"/>
    </row>
    <row r="734" spans="4:12" ht="15.75" customHeight="1" x14ac:dyDescent="0.35">
      <c r="D734" s="474"/>
      <c r="E734" s="474"/>
      <c r="F734" s="474"/>
      <c r="G734" s="475"/>
      <c r="H734" s="474"/>
      <c r="I734" s="474"/>
      <c r="J734" s="474"/>
      <c r="K734" s="474"/>
      <c r="L734" s="474"/>
    </row>
    <row r="735" spans="4:12" ht="15.75" customHeight="1" x14ac:dyDescent="0.35">
      <c r="D735" s="474"/>
      <c r="E735" s="474"/>
      <c r="F735" s="474"/>
      <c r="G735" s="475"/>
      <c r="H735" s="474"/>
      <c r="I735" s="474"/>
      <c r="J735" s="474"/>
      <c r="K735" s="474"/>
      <c r="L735" s="474"/>
    </row>
    <row r="736" spans="4:12" ht="15.75" customHeight="1" x14ac:dyDescent="0.35">
      <c r="D736" s="474"/>
      <c r="E736" s="474"/>
      <c r="F736" s="474"/>
      <c r="G736" s="475"/>
      <c r="H736" s="474"/>
      <c r="I736" s="474"/>
      <c r="J736" s="474"/>
      <c r="K736" s="474"/>
      <c r="L736" s="474"/>
    </row>
    <row r="737" spans="4:12" ht="15.75" customHeight="1" x14ac:dyDescent="0.35">
      <c r="D737" s="474"/>
      <c r="E737" s="474"/>
      <c r="F737" s="474"/>
      <c r="G737" s="475"/>
      <c r="H737" s="474"/>
      <c r="I737" s="474"/>
      <c r="J737" s="474"/>
      <c r="K737" s="474"/>
      <c r="L737" s="474"/>
    </row>
    <row r="738" spans="4:12" ht="15.75" customHeight="1" x14ac:dyDescent="0.35">
      <c r="D738" s="474"/>
      <c r="E738" s="474"/>
      <c r="F738" s="474"/>
      <c r="G738" s="475"/>
      <c r="H738" s="474"/>
      <c r="I738" s="474"/>
      <c r="J738" s="474"/>
      <c r="K738" s="474"/>
      <c r="L738" s="474"/>
    </row>
    <row r="739" spans="4:12" ht="15.75" customHeight="1" x14ac:dyDescent="0.35">
      <c r="D739" s="474"/>
      <c r="E739" s="474"/>
      <c r="F739" s="474"/>
      <c r="G739" s="475"/>
      <c r="H739" s="474"/>
      <c r="I739" s="474"/>
      <c r="J739" s="474"/>
      <c r="K739" s="474"/>
      <c r="L739" s="474"/>
    </row>
    <row r="740" spans="4:12" ht="15.75" customHeight="1" x14ac:dyDescent="0.35">
      <c r="D740" s="474"/>
      <c r="E740" s="474"/>
      <c r="F740" s="474"/>
      <c r="G740" s="475"/>
      <c r="H740" s="474"/>
      <c r="I740" s="474"/>
      <c r="J740" s="474"/>
      <c r="K740" s="474"/>
      <c r="L740" s="474"/>
    </row>
    <row r="741" spans="4:12" ht="15.75" customHeight="1" x14ac:dyDescent="0.35">
      <c r="D741" s="474"/>
      <c r="E741" s="474"/>
      <c r="F741" s="474"/>
      <c r="G741" s="475"/>
      <c r="H741" s="474"/>
      <c r="I741" s="474"/>
      <c r="J741" s="474"/>
      <c r="K741" s="474"/>
      <c r="L741" s="474"/>
    </row>
    <row r="742" spans="4:12" ht="15.75" customHeight="1" x14ac:dyDescent="0.35">
      <c r="D742" s="474"/>
      <c r="E742" s="474"/>
      <c r="F742" s="474"/>
      <c r="G742" s="475"/>
      <c r="H742" s="474"/>
      <c r="I742" s="474"/>
      <c r="J742" s="474"/>
      <c r="K742" s="474"/>
      <c r="L742" s="474"/>
    </row>
    <row r="743" spans="4:12" ht="15.75" customHeight="1" x14ac:dyDescent="0.35">
      <c r="D743" s="474"/>
      <c r="E743" s="474"/>
      <c r="F743" s="474"/>
      <c r="G743" s="475"/>
      <c r="H743" s="474"/>
      <c r="I743" s="474"/>
      <c r="J743" s="474"/>
      <c r="K743" s="474"/>
      <c r="L743" s="474"/>
    </row>
    <row r="744" spans="4:12" ht="15.75" customHeight="1" x14ac:dyDescent="0.35">
      <c r="D744" s="474"/>
      <c r="E744" s="474"/>
      <c r="F744" s="474"/>
      <c r="G744" s="475"/>
      <c r="H744" s="474"/>
      <c r="I744" s="474"/>
      <c r="J744" s="474"/>
      <c r="K744" s="474"/>
      <c r="L744" s="474"/>
    </row>
    <row r="745" spans="4:12" ht="15.75" customHeight="1" x14ac:dyDescent="0.35">
      <c r="D745" s="474"/>
      <c r="E745" s="474"/>
      <c r="F745" s="474"/>
      <c r="G745" s="475"/>
      <c r="H745" s="474"/>
      <c r="I745" s="474"/>
      <c r="J745" s="474"/>
      <c r="K745" s="474"/>
      <c r="L745" s="474"/>
    </row>
    <row r="746" spans="4:12" ht="15.75" customHeight="1" x14ac:dyDescent="0.35">
      <c r="D746" s="474"/>
      <c r="E746" s="474"/>
      <c r="F746" s="474"/>
      <c r="G746" s="475"/>
      <c r="H746" s="474"/>
      <c r="I746" s="474"/>
      <c r="J746" s="474"/>
      <c r="K746" s="474"/>
      <c r="L746" s="474"/>
    </row>
    <row r="747" spans="4:12" ht="15.75" customHeight="1" x14ac:dyDescent="0.35">
      <c r="D747" s="474"/>
      <c r="E747" s="474"/>
      <c r="F747" s="474"/>
      <c r="G747" s="475"/>
      <c r="H747" s="474"/>
      <c r="I747" s="474"/>
      <c r="J747" s="474"/>
      <c r="K747" s="474"/>
      <c r="L747" s="474"/>
    </row>
    <row r="748" spans="4:12" ht="15.75" customHeight="1" x14ac:dyDescent="0.35">
      <c r="D748" s="474"/>
      <c r="E748" s="474"/>
      <c r="F748" s="474"/>
      <c r="G748" s="475"/>
      <c r="H748" s="474"/>
      <c r="I748" s="474"/>
      <c r="J748" s="474"/>
      <c r="K748" s="474"/>
      <c r="L748" s="474"/>
    </row>
    <row r="749" spans="4:12" ht="15.75" customHeight="1" x14ac:dyDescent="0.35">
      <c r="D749" s="474"/>
      <c r="E749" s="474"/>
      <c r="F749" s="474"/>
      <c r="G749" s="475"/>
      <c r="H749" s="474"/>
      <c r="I749" s="474"/>
      <c r="J749" s="474"/>
      <c r="K749" s="474"/>
      <c r="L749" s="474"/>
    </row>
    <row r="750" spans="4:12" ht="15.75" customHeight="1" x14ac:dyDescent="0.35">
      <c r="D750" s="474"/>
      <c r="E750" s="474"/>
      <c r="F750" s="474"/>
      <c r="G750" s="475"/>
      <c r="H750" s="474"/>
      <c r="I750" s="474"/>
      <c r="J750" s="474"/>
      <c r="K750" s="474"/>
      <c r="L750" s="474"/>
    </row>
    <row r="751" spans="4:12" ht="15.75" customHeight="1" x14ac:dyDescent="0.35">
      <c r="D751" s="474"/>
      <c r="E751" s="474"/>
      <c r="F751" s="474"/>
      <c r="G751" s="475"/>
      <c r="H751" s="474"/>
      <c r="I751" s="474"/>
      <c r="J751" s="474"/>
      <c r="K751" s="474"/>
      <c r="L751" s="474"/>
    </row>
    <row r="752" spans="4:12" ht="15.75" customHeight="1" x14ac:dyDescent="0.35">
      <c r="D752" s="474"/>
      <c r="E752" s="474"/>
      <c r="F752" s="474"/>
      <c r="G752" s="475"/>
      <c r="H752" s="474"/>
      <c r="I752" s="474"/>
      <c r="J752" s="474"/>
      <c r="K752" s="474"/>
      <c r="L752" s="474"/>
    </row>
    <row r="753" spans="4:12" ht="15.75" customHeight="1" x14ac:dyDescent="0.35">
      <c r="D753" s="474"/>
      <c r="E753" s="474"/>
      <c r="F753" s="474"/>
      <c r="G753" s="475"/>
      <c r="H753" s="474"/>
      <c r="I753" s="474"/>
      <c r="J753" s="474"/>
      <c r="K753" s="474"/>
      <c r="L753" s="474"/>
    </row>
    <row r="754" spans="4:12" ht="15.75" customHeight="1" x14ac:dyDescent="0.35">
      <c r="D754" s="474"/>
      <c r="E754" s="474"/>
      <c r="F754" s="474"/>
      <c r="G754" s="475"/>
      <c r="H754" s="474"/>
      <c r="I754" s="474"/>
      <c r="J754" s="474"/>
      <c r="K754" s="474"/>
      <c r="L754" s="474"/>
    </row>
    <row r="755" spans="4:12" ht="15.75" customHeight="1" x14ac:dyDescent="0.35">
      <c r="D755" s="474"/>
      <c r="E755" s="474"/>
      <c r="F755" s="474"/>
      <c r="G755" s="475"/>
      <c r="H755" s="474"/>
      <c r="I755" s="474"/>
      <c r="J755" s="474"/>
      <c r="K755" s="474"/>
      <c r="L755" s="474"/>
    </row>
    <row r="756" spans="4:12" ht="15.75" customHeight="1" x14ac:dyDescent="0.35">
      <c r="D756" s="474"/>
      <c r="E756" s="474"/>
      <c r="F756" s="474"/>
      <c r="G756" s="475"/>
      <c r="H756" s="474"/>
      <c r="I756" s="474"/>
      <c r="J756" s="474"/>
      <c r="K756" s="474"/>
      <c r="L756" s="474"/>
    </row>
    <row r="757" spans="4:12" ht="15.75" customHeight="1" x14ac:dyDescent="0.35">
      <c r="D757" s="474"/>
      <c r="E757" s="474"/>
      <c r="F757" s="474"/>
      <c r="G757" s="475"/>
      <c r="H757" s="474"/>
      <c r="I757" s="474"/>
      <c r="J757" s="474"/>
      <c r="K757" s="474"/>
      <c r="L757" s="474"/>
    </row>
    <row r="758" spans="4:12" ht="15.75" customHeight="1" x14ac:dyDescent="0.35">
      <c r="D758" s="474"/>
      <c r="E758" s="474"/>
      <c r="F758" s="474"/>
      <c r="G758" s="475"/>
      <c r="H758" s="474"/>
      <c r="I758" s="474"/>
      <c r="J758" s="474"/>
      <c r="K758" s="474"/>
      <c r="L758" s="474"/>
    </row>
    <row r="759" spans="4:12" ht="15.75" customHeight="1" x14ac:dyDescent="0.35">
      <c r="D759" s="474"/>
      <c r="E759" s="474"/>
      <c r="F759" s="474"/>
      <c r="G759" s="475"/>
      <c r="H759" s="474"/>
      <c r="I759" s="474"/>
      <c r="J759" s="474"/>
      <c r="K759" s="474"/>
      <c r="L759" s="474"/>
    </row>
    <row r="760" spans="4:12" ht="15.75" customHeight="1" x14ac:dyDescent="0.35">
      <c r="D760" s="474"/>
      <c r="E760" s="474"/>
      <c r="F760" s="474"/>
      <c r="G760" s="475"/>
      <c r="H760" s="474"/>
      <c r="I760" s="474"/>
      <c r="J760" s="474"/>
      <c r="K760" s="474"/>
      <c r="L760" s="474"/>
    </row>
    <row r="761" spans="4:12" ht="15.75" customHeight="1" x14ac:dyDescent="0.35">
      <c r="D761" s="474"/>
      <c r="E761" s="474"/>
      <c r="F761" s="474"/>
      <c r="G761" s="475"/>
      <c r="H761" s="474"/>
      <c r="I761" s="474"/>
      <c r="J761" s="474"/>
      <c r="K761" s="474"/>
      <c r="L761" s="474"/>
    </row>
    <row r="762" spans="4:12" ht="15.75" customHeight="1" x14ac:dyDescent="0.35">
      <c r="D762" s="474"/>
      <c r="E762" s="474"/>
      <c r="F762" s="474"/>
      <c r="G762" s="475"/>
      <c r="H762" s="474"/>
      <c r="I762" s="474"/>
      <c r="J762" s="474"/>
      <c r="K762" s="474"/>
      <c r="L762" s="474"/>
    </row>
    <row r="763" spans="4:12" ht="15.75" customHeight="1" x14ac:dyDescent="0.35">
      <c r="D763" s="474"/>
      <c r="E763" s="474"/>
      <c r="F763" s="474"/>
      <c r="G763" s="475"/>
      <c r="H763" s="474"/>
      <c r="I763" s="474"/>
      <c r="J763" s="474"/>
      <c r="K763" s="474"/>
      <c r="L763" s="474"/>
    </row>
    <row r="764" spans="4:12" ht="15.75" customHeight="1" x14ac:dyDescent="0.35">
      <c r="D764" s="474"/>
      <c r="E764" s="474"/>
      <c r="F764" s="474"/>
      <c r="G764" s="475"/>
      <c r="H764" s="474"/>
      <c r="I764" s="474"/>
      <c r="J764" s="474"/>
      <c r="K764" s="474"/>
      <c r="L764" s="474"/>
    </row>
    <row r="765" spans="4:12" ht="15.75" customHeight="1" x14ac:dyDescent="0.35">
      <c r="D765" s="474"/>
      <c r="E765" s="474"/>
      <c r="F765" s="474"/>
      <c r="G765" s="475"/>
      <c r="H765" s="474"/>
      <c r="I765" s="474"/>
      <c r="J765" s="474"/>
      <c r="K765" s="474"/>
      <c r="L765" s="474"/>
    </row>
    <row r="766" spans="4:12" ht="15.75" customHeight="1" x14ac:dyDescent="0.35">
      <c r="D766" s="474"/>
      <c r="E766" s="474"/>
      <c r="F766" s="474"/>
      <c r="G766" s="475"/>
      <c r="H766" s="474"/>
      <c r="I766" s="474"/>
      <c r="J766" s="474"/>
      <c r="K766" s="474"/>
      <c r="L766" s="474"/>
    </row>
    <row r="767" spans="4:12" ht="15.75" customHeight="1" x14ac:dyDescent="0.35">
      <c r="D767" s="474"/>
      <c r="E767" s="474"/>
      <c r="F767" s="474"/>
      <c r="G767" s="475"/>
      <c r="H767" s="474"/>
      <c r="I767" s="474"/>
      <c r="J767" s="474"/>
      <c r="K767" s="474"/>
      <c r="L767" s="474"/>
    </row>
    <row r="768" spans="4:12" ht="15.75" customHeight="1" x14ac:dyDescent="0.35">
      <c r="D768" s="474"/>
      <c r="E768" s="474"/>
      <c r="F768" s="474"/>
      <c r="G768" s="475"/>
      <c r="H768" s="474"/>
      <c r="I768" s="474"/>
      <c r="J768" s="474"/>
      <c r="K768" s="474"/>
      <c r="L768" s="474"/>
    </row>
    <row r="769" spans="4:12" ht="15.75" customHeight="1" x14ac:dyDescent="0.35">
      <c r="D769" s="474"/>
      <c r="E769" s="474"/>
      <c r="F769" s="474"/>
      <c r="G769" s="475"/>
      <c r="H769" s="474"/>
      <c r="I769" s="474"/>
      <c r="J769" s="474"/>
      <c r="K769" s="474"/>
      <c r="L769" s="474"/>
    </row>
    <row r="770" spans="4:12" ht="15.75" customHeight="1" x14ac:dyDescent="0.35">
      <c r="D770" s="474"/>
      <c r="E770" s="474"/>
      <c r="F770" s="474"/>
      <c r="G770" s="475"/>
      <c r="H770" s="474"/>
      <c r="I770" s="474"/>
      <c r="J770" s="474"/>
      <c r="K770" s="474"/>
      <c r="L770" s="474"/>
    </row>
    <row r="771" spans="4:12" ht="15.75" customHeight="1" x14ac:dyDescent="0.35">
      <c r="D771" s="474"/>
      <c r="E771" s="474"/>
      <c r="F771" s="474"/>
      <c r="G771" s="475"/>
      <c r="H771" s="474"/>
      <c r="I771" s="474"/>
      <c r="J771" s="474"/>
      <c r="K771" s="474"/>
      <c r="L771" s="474"/>
    </row>
    <row r="772" spans="4:12" ht="15.75" customHeight="1" x14ac:dyDescent="0.35">
      <c r="D772" s="474"/>
      <c r="E772" s="474"/>
      <c r="F772" s="474"/>
      <c r="G772" s="475"/>
      <c r="H772" s="474"/>
      <c r="I772" s="474"/>
      <c r="J772" s="474"/>
      <c r="K772" s="474"/>
      <c r="L772" s="474"/>
    </row>
    <row r="773" spans="4:12" ht="15.75" customHeight="1" x14ac:dyDescent="0.35">
      <c r="D773" s="474"/>
      <c r="E773" s="474"/>
      <c r="F773" s="474"/>
      <c r="G773" s="475"/>
      <c r="H773" s="474"/>
      <c r="I773" s="474"/>
      <c r="J773" s="474"/>
      <c r="K773" s="474"/>
      <c r="L773" s="474"/>
    </row>
    <row r="774" spans="4:12" ht="15.75" customHeight="1" x14ac:dyDescent="0.35">
      <c r="D774" s="474"/>
      <c r="E774" s="474"/>
      <c r="F774" s="474"/>
      <c r="G774" s="475"/>
      <c r="H774" s="474"/>
      <c r="I774" s="474"/>
      <c r="J774" s="474"/>
      <c r="K774" s="474"/>
      <c r="L774" s="474"/>
    </row>
    <row r="775" spans="4:12" ht="15.75" customHeight="1" x14ac:dyDescent="0.35">
      <c r="D775" s="474"/>
      <c r="E775" s="474"/>
      <c r="F775" s="474"/>
      <c r="G775" s="475"/>
      <c r="H775" s="474"/>
      <c r="I775" s="474"/>
      <c r="J775" s="474"/>
      <c r="K775" s="474"/>
      <c r="L775" s="474"/>
    </row>
    <row r="776" spans="4:12" ht="15.75" customHeight="1" x14ac:dyDescent="0.35">
      <c r="D776" s="474"/>
      <c r="E776" s="474"/>
      <c r="F776" s="474"/>
      <c r="G776" s="475"/>
      <c r="H776" s="474"/>
      <c r="I776" s="474"/>
      <c r="J776" s="474"/>
      <c r="K776" s="474"/>
      <c r="L776" s="474"/>
    </row>
    <row r="777" spans="4:12" ht="15.75" customHeight="1" x14ac:dyDescent="0.35">
      <c r="D777" s="474"/>
      <c r="E777" s="474"/>
      <c r="F777" s="474"/>
      <c r="G777" s="475"/>
      <c r="H777" s="474"/>
      <c r="I777" s="474"/>
      <c r="J777" s="474"/>
      <c r="K777" s="474"/>
      <c r="L777" s="474"/>
    </row>
    <row r="778" spans="4:12" ht="15.75" customHeight="1" x14ac:dyDescent="0.35">
      <c r="D778" s="474"/>
      <c r="E778" s="474"/>
      <c r="F778" s="474"/>
      <c r="G778" s="475"/>
      <c r="H778" s="474"/>
      <c r="I778" s="474"/>
      <c r="J778" s="474"/>
      <c r="K778" s="474"/>
      <c r="L778" s="474"/>
    </row>
    <row r="779" spans="4:12" ht="15.75" customHeight="1" x14ac:dyDescent="0.35">
      <c r="D779" s="474"/>
      <c r="E779" s="474"/>
      <c r="F779" s="474"/>
      <c r="G779" s="475"/>
      <c r="H779" s="474"/>
      <c r="I779" s="474"/>
      <c r="J779" s="474"/>
      <c r="K779" s="474"/>
      <c r="L779" s="474"/>
    </row>
    <row r="780" spans="4:12" ht="15.75" customHeight="1" x14ac:dyDescent="0.35">
      <c r="D780" s="474"/>
      <c r="E780" s="474"/>
      <c r="F780" s="474"/>
      <c r="G780" s="475"/>
      <c r="H780" s="474"/>
      <c r="I780" s="474"/>
      <c r="J780" s="474"/>
      <c r="K780" s="474"/>
      <c r="L780" s="474"/>
    </row>
    <row r="781" spans="4:12" ht="15.75" customHeight="1" x14ac:dyDescent="0.35">
      <c r="D781" s="474"/>
      <c r="E781" s="474"/>
      <c r="F781" s="474"/>
      <c r="G781" s="475"/>
      <c r="H781" s="474"/>
      <c r="I781" s="474"/>
      <c r="J781" s="474"/>
      <c r="K781" s="474"/>
      <c r="L781" s="474"/>
    </row>
    <row r="782" spans="4:12" ht="15.75" customHeight="1" x14ac:dyDescent="0.35">
      <c r="D782" s="474"/>
      <c r="E782" s="474"/>
      <c r="F782" s="474"/>
      <c r="G782" s="475"/>
      <c r="H782" s="474"/>
      <c r="I782" s="474"/>
      <c r="J782" s="474"/>
      <c r="K782" s="474"/>
      <c r="L782" s="474"/>
    </row>
    <row r="783" spans="4:12" ht="15.75" customHeight="1" x14ac:dyDescent="0.35">
      <c r="D783" s="474"/>
      <c r="E783" s="474"/>
      <c r="F783" s="474"/>
      <c r="G783" s="475"/>
      <c r="H783" s="474"/>
      <c r="I783" s="474"/>
      <c r="J783" s="474"/>
      <c r="K783" s="474"/>
      <c r="L783" s="474"/>
    </row>
    <row r="784" spans="4:12" ht="15.75" customHeight="1" x14ac:dyDescent="0.35">
      <c r="D784" s="474"/>
      <c r="E784" s="474"/>
      <c r="F784" s="474"/>
      <c r="G784" s="475"/>
      <c r="H784" s="474"/>
      <c r="I784" s="474"/>
      <c r="J784" s="474"/>
      <c r="K784" s="474"/>
      <c r="L784" s="474"/>
    </row>
    <row r="785" spans="4:12" ht="15.75" customHeight="1" x14ac:dyDescent="0.35">
      <c r="D785" s="474"/>
      <c r="E785" s="474"/>
      <c r="F785" s="474"/>
      <c r="G785" s="475"/>
      <c r="H785" s="474"/>
      <c r="I785" s="474"/>
      <c r="J785" s="474"/>
      <c r="K785" s="474"/>
      <c r="L785" s="474"/>
    </row>
    <row r="786" spans="4:12" ht="15.75" customHeight="1" x14ac:dyDescent="0.35">
      <c r="D786" s="474"/>
      <c r="E786" s="474"/>
      <c r="F786" s="474"/>
      <c r="G786" s="475"/>
      <c r="H786" s="474"/>
      <c r="I786" s="474"/>
      <c r="J786" s="474"/>
      <c r="K786" s="474"/>
      <c r="L786" s="474"/>
    </row>
    <row r="787" spans="4:12" ht="15.75" customHeight="1" x14ac:dyDescent="0.35">
      <c r="D787" s="474"/>
      <c r="E787" s="474"/>
      <c r="F787" s="474"/>
      <c r="G787" s="475"/>
      <c r="H787" s="474"/>
      <c r="I787" s="474"/>
      <c r="J787" s="474"/>
      <c r="K787" s="474"/>
      <c r="L787" s="474"/>
    </row>
    <row r="788" spans="4:12" ht="15.75" customHeight="1" x14ac:dyDescent="0.35">
      <c r="D788" s="474"/>
      <c r="E788" s="474"/>
      <c r="F788" s="474"/>
      <c r="G788" s="475"/>
      <c r="H788" s="474"/>
      <c r="I788" s="474"/>
      <c r="J788" s="474"/>
      <c r="K788" s="474"/>
      <c r="L788" s="474"/>
    </row>
    <row r="789" spans="4:12" ht="15.75" customHeight="1" x14ac:dyDescent="0.35">
      <c r="D789" s="474"/>
      <c r="E789" s="474"/>
      <c r="F789" s="474"/>
      <c r="G789" s="475"/>
      <c r="H789" s="474"/>
      <c r="I789" s="474"/>
      <c r="J789" s="474"/>
      <c r="K789" s="474"/>
      <c r="L789" s="474"/>
    </row>
    <row r="790" spans="4:12" ht="15.75" customHeight="1" x14ac:dyDescent="0.35">
      <c r="D790" s="474"/>
      <c r="E790" s="474"/>
      <c r="F790" s="474"/>
      <c r="G790" s="475"/>
      <c r="H790" s="474"/>
      <c r="I790" s="474"/>
      <c r="J790" s="474"/>
      <c r="K790" s="474"/>
      <c r="L790" s="474"/>
    </row>
    <row r="791" spans="4:12" ht="15.75" customHeight="1" x14ac:dyDescent="0.35">
      <c r="D791" s="474"/>
      <c r="E791" s="474"/>
      <c r="F791" s="474"/>
      <c r="G791" s="475"/>
      <c r="H791" s="474"/>
      <c r="I791" s="474"/>
      <c r="J791" s="474"/>
      <c r="K791" s="474"/>
      <c r="L791" s="474"/>
    </row>
    <row r="792" spans="4:12" ht="15.75" customHeight="1" x14ac:dyDescent="0.35">
      <c r="D792" s="474"/>
      <c r="E792" s="474"/>
      <c r="F792" s="474"/>
      <c r="G792" s="475"/>
      <c r="H792" s="474"/>
      <c r="I792" s="474"/>
      <c r="J792" s="474"/>
      <c r="K792" s="474"/>
      <c r="L792" s="474"/>
    </row>
    <row r="793" spans="4:12" ht="15.75" customHeight="1" x14ac:dyDescent="0.35">
      <c r="D793" s="474"/>
      <c r="E793" s="474"/>
      <c r="F793" s="474"/>
      <c r="G793" s="475"/>
      <c r="H793" s="474"/>
      <c r="I793" s="474"/>
      <c r="J793" s="474"/>
      <c r="K793" s="474"/>
      <c r="L793" s="474"/>
    </row>
    <row r="794" spans="4:12" ht="15.75" customHeight="1" x14ac:dyDescent="0.35">
      <c r="D794" s="474"/>
      <c r="E794" s="474"/>
      <c r="F794" s="474"/>
      <c r="G794" s="475"/>
      <c r="H794" s="474"/>
      <c r="I794" s="474"/>
      <c r="J794" s="474"/>
      <c r="K794" s="474"/>
      <c r="L794" s="474"/>
    </row>
    <row r="795" spans="4:12" ht="15.75" customHeight="1" x14ac:dyDescent="0.35">
      <c r="D795" s="474"/>
      <c r="E795" s="474"/>
      <c r="F795" s="474"/>
      <c r="G795" s="475"/>
      <c r="H795" s="474"/>
      <c r="I795" s="474"/>
      <c r="J795" s="474"/>
      <c r="K795" s="474"/>
      <c r="L795" s="474"/>
    </row>
    <row r="796" spans="4:12" ht="15.75" customHeight="1" x14ac:dyDescent="0.35">
      <c r="D796" s="474"/>
      <c r="E796" s="474"/>
      <c r="F796" s="474"/>
      <c r="G796" s="475"/>
      <c r="H796" s="474"/>
      <c r="I796" s="474"/>
      <c r="J796" s="474"/>
      <c r="K796" s="474"/>
      <c r="L796" s="474"/>
    </row>
    <row r="797" spans="4:12" ht="15.75" customHeight="1" x14ac:dyDescent="0.35">
      <c r="D797" s="474"/>
      <c r="E797" s="474"/>
      <c r="F797" s="474"/>
      <c r="G797" s="475"/>
      <c r="H797" s="474"/>
      <c r="I797" s="474"/>
      <c r="J797" s="474"/>
      <c r="K797" s="474"/>
      <c r="L797" s="474"/>
    </row>
    <row r="798" spans="4:12" ht="15.75" customHeight="1" x14ac:dyDescent="0.35">
      <c r="D798" s="474"/>
      <c r="E798" s="474"/>
      <c r="F798" s="474"/>
      <c r="G798" s="475"/>
      <c r="H798" s="474"/>
      <c r="I798" s="474"/>
      <c r="J798" s="474"/>
      <c r="K798" s="474"/>
      <c r="L798" s="474"/>
    </row>
    <row r="799" spans="4:12" ht="15.75" customHeight="1" x14ac:dyDescent="0.35">
      <c r="D799" s="474"/>
      <c r="E799" s="474"/>
      <c r="F799" s="474"/>
      <c r="G799" s="475"/>
      <c r="H799" s="474"/>
      <c r="I799" s="474"/>
      <c r="J799" s="474"/>
      <c r="K799" s="474"/>
      <c r="L799" s="474"/>
    </row>
    <row r="800" spans="4:12" ht="15.75" customHeight="1" x14ac:dyDescent="0.35">
      <c r="D800" s="474"/>
      <c r="E800" s="474"/>
      <c r="F800" s="474"/>
      <c r="G800" s="475"/>
      <c r="H800" s="474"/>
      <c r="I800" s="474"/>
      <c r="J800" s="474"/>
      <c r="K800" s="474"/>
      <c r="L800" s="474"/>
    </row>
    <row r="801" spans="4:12" ht="15.75" customHeight="1" x14ac:dyDescent="0.35">
      <c r="D801" s="474"/>
      <c r="E801" s="474"/>
      <c r="F801" s="474"/>
      <c r="G801" s="475"/>
      <c r="H801" s="474"/>
      <c r="I801" s="474"/>
      <c r="J801" s="474"/>
      <c r="K801" s="474"/>
      <c r="L801" s="474"/>
    </row>
    <row r="802" spans="4:12" ht="15.75" customHeight="1" x14ac:dyDescent="0.35">
      <c r="D802" s="474"/>
      <c r="E802" s="474"/>
      <c r="F802" s="474"/>
      <c r="G802" s="475"/>
      <c r="H802" s="474"/>
      <c r="I802" s="474"/>
      <c r="J802" s="474"/>
      <c r="K802" s="474"/>
      <c r="L802" s="474"/>
    </row>
    <row r="803" spans="4:12" ht="15.75" customHeight="1" x14ac:dyDescent="0.35">
      <c r="D803" s="474"/>
      <c r="E803" s="474"/>
      <c r="F803" s="474"/>
      <c r="G803" s="475"/>
      <c r="H803" s="474"/>
      <c r="I803" s="474"/>
      <c r="J803" s="474"/>
      <c r="K803" s="474"/>
      <c r="L803" s="474"/>
    </row>
    <row r="804" spans="4:12" ht="15.75" customHeight="1" x14ac:dyDescent="0.35">
      <c r="D804" s="474"/>
      <c r="E804" s="474"/>
      <c r="F804" s="474"/>
      <c r="G804" s="475"/>
      <c r="H804" s="474"/>
      <c r="I804" s="474"/>
      <c r="J804" s="474"/>
      <c r="K804" s="474"/>
      <c r="L804" s="474"/>
    </row>
    <row r="805" spans="4:12" ht="15.75" customHeight="1" x14ac:dyDescent="0.35">
      <c r="D805" s="474"/>
      <c r="E805" s="474"/>
      <c r="F805" s="474"/>
      <c r="G805" s="475"/>
      <c r="H805" s="474"/>
      <c r="I805" s="474"/>
      <c r="J805" s="474"/>
      <c r="K805" s="474"/>
      <c r="L805" s="474"/>
    </row>
    <row r="806" spans="4:12" ht="15.75" customHeight="1" x14ac:dyDescent="0.35">
      <c r="D806" s="474"/>
      <c r="E806" s="474"/>
      <c r="F806" s="474"/>
      <c r="G806" s="475"/>
      <c r="H806" s="474"/>
      <c r="I806" s="474"/>
      <c r="J806" s="474"/>
      <c r="K806" s="474"/>
      <c r="L806" s="474"/>
    </row>
    <row r="807" spans="4:12" ht="15.75" customHeight="1" x14ac:dyDescent="0.35">
      <c r="D807" s="474"/>
      <c r="E807" s="474"/>
      <c r="F807" s="474"/>
      <c r="G807" s="475"/>
      <c r="H807" s="474"/>
      <c r="I807" s="474"/>
      <c r="J807" s="474"/>
      <c r="K807" s="474"/>
      <c r="L807" s="474"/>
    </row>
    <row r="808" spans="4:12" ht="15.75" customHeight="1" x14ac:dyDescent="0.35">
      <c r="D808" s="474"/>
      <c r="E808" s="474"/>
      <c r="F808" s="474"/>
      <c r="G808" s="475"/>
      <c r="H808" s="474"/>
      <c r="I808" s="474"/>
      <c r="J808" s="474"/>
      <c r="K808" s="474"/>
      <c r="L808" s="474"/>
    </row>
    <row r="809" spans="4:12" ht="15.75" customHeight="1" x14ac:dyDescent="0.35">
      <c r="D809" s="474"/>
      <c r="E809" s="474"/>
      <c r="F809" s="474"/>
      <c r="G809" s="475"/>
      <c r="H809" s="474"/>
      <c r="I809" s="474"/>
      <c r="J809" s="474"/>
      <c r="K809" s="474"/>
      <c r="L809" s="474"/>
    </row>
    <row r="810" spans="4:12" ht="15.75" customHeight="1" x14ac:dyDescent="0.35">
      <c r="D810" s="474"/>
      <c r="E810" s="474"/>
      <c r="F810" s="474"/>
      <c r="G810" s="475"/>
      <c r="H810" s="474"/>
      <c r="I810" s="474"/>
      <c r="J810" s="474"/>
      <c r="K810" s="474"/>
      <c r="L810" s="474"/>
    </row>
    <row r="811" spans="4:12" ht="15.75" customHeight="1" x14ac:dyDescent="0.35">
      <c r="D811" s="474"/>
      <c r="E811" s="474"/>
      <c r="F811" s="474"/>
      <c r="G811" s="475"/>
      <c r="H811" s="474"/>
      <c r="I811" s="474"/>
      <c r="J811" s="474"/>
      <c r="K811" s="474"/>
      <c r="L811" s="474"/>
    </row>
    <row r="812" spans="4:12" ht="15.75" customHeight="1" x14ac:dyDescent="0.35">
      <c r="D812" s="474"/>
      <c r="E812" s="474"/>
      <c r="F812" s="474"/>
      <c r="G812" s="475"/>
      <c r="H812" s="474"/>
      <c r="I812" s="474"/>
      <c r="J812" s="474"/>
      <c r="K812" s="474"/>
      <c r="L812" s="474"/>
    </row>
    <row r="813" spans="4:12" ht="15.75" customHeight="1" x14ac:dyDescent="0.35">
      <c r="D813" s="474"/>
      <c r="E813" s="474"/>
      <c r="F813" s="474"/>
      <c r="G813" s="475"/>
      <c r="H813" s="474"/>
      <c r="I813" s="474"/>
      <c r="J813" s="474"/>
      <c r="K813" s="474"/>
      <c r="L813" s="474"/>
    </row>
    <row r="814" spans="4:12" ht="15.75" customHeight="1" x14ac:dyDescent="0.35">
      <c r="D814" s="474"/>
      <c r="E814" s="474"/>
      <c r="F814" s="474"/>
      <c r="G814" s="475"/>
      <c r="H814" s="474"/>
      <c r="I814" s="474"/>
      <c r="J814" s="474"/>
      <c r="K814" s="474"/>
      <c r="L814" s="474"/>
    </row>
    <row r="815" spans="4:12" ht="15.75" customHeight="1" x14ac:dyDescent="0.35">
      <c r="D815" s="474"/>
      <c r="E815" s="474"/>
      <c r="F815" s="474"/>
      <c r="G815" s="475"/>
      <c r="H815" s="474"/>
      <c r="I815" s="474"/>
      <c r="J815" s="474"/>
      <c r="K815" s="474"/>
      <c r="L815" s="474"/>
    </row>
    <row r="816" spans="4:12" ht="15.75" customHeight="1" x14ac:dyDescent="0.35">
      <c r="D816" s="474"/>
      <c r="E816" s="474"/>
      <c r="F816" s="474"/>
      <c r="G816" s="475"/>
      <c r="H816" s="474"/>
      <c r="I816" s="474"/>
      <c r="J816" s="474"/>
      <c r="K816" s="474"/>
      <c r="L816" s="474"/>
    </row>
    <row r="817" spans="4:12" ht="15.75" customHeight="1" x14ac:dyDescent="0.35">
      <c r="D817" s="474"/>
      <c r="E817" s="474"/>
      <c r="F817" s="474"/>
      <c r="G817" s="475"/>
      <c r="H817" s="474"/>
      <c r="I817" s="474"/>
      <c r="J817" s="474"/>
      <c r="K817" s="474"/>
      <c r="L817" s="474"/>
    </row>
    <row r="818" spans="4:12" ht="15.75" customHeight="1" x14ac:dyDescent="0.35">
      <c r="D818" s="474"/>
      <c r="E818" s="474"/>
      <c r="F818" s="474"/>
      <c r="G818" s="475"/>
      <c r="H818" s="474"/>
      <c r="I818" s="474"/>
      <c r="J818" s="474"/>
      <c r="K818" s="474"/>
      <c r="L818" s="474"/>
    </row>
    <row r="819" spans="4:12" ht="15.75" customHeight="1" x14ac:dyDescent="0.35">
      <c r="D819" s="474"/>
      <c r="E819" s="474"/>
      <c r="F819" s="474"/>
      <c r="G819" s="475"/>
      <c r="H819" s="474"/>
      <c r="I819" s="474"/>
      <c r="J819" s="474"/>
      <c r="K819" s="474"/>
      <c r="L819" s="474"/>
    </row>
    <row r="820" spans="4:12" ht="15.75" customHeight="1" x14ac:dyDescent="0.35">
      <c r="D820" s="474"/>
      <c r="E820" s="474"/>
      <c r="F820" s="474"/>
      <c r="G820" s="475"/>
      <c r="H820" s="474"/>
      <c r="I820" s="474"/>
      <c r="J820" s="474"/>
      <c r="K820" s="474"/>
      <c r="L820" s="474"/>
    </row>
    <row r="821" spans="4:12" ht="15.75" customHeight="1" x14ac:dyDescent="0.35">
      <c r="D821" s="474"/>
      <c r="E821" s="474"/>
      <c r="F821" s="474"/>
      <c r="G821" s="475"/>
      <c r="H821" s="474"/>
      <c r="I821" s="474"/>
      <c r="J821" s="474"/>
      <c r="K821" s="474"/>
      <c r="L821" s="474"/>
    </row>
    <row r="822" spans="4:12" ht="15.75" customHeight="1" x14ac:dyDescent="0.35">
      <c r="D822" s="474"/>
      <c r="E822" s="474"/>
      <c r="F822" s="474"/>
      <c r="G822" s="475"/>
      <c r="H822" s="474"/>
      <c r="I822" s="474"/>
      <c r="J822" s="474"/>
      <c r="K822" s="474"/>
      <c r="L822" s="474"/>
    </row>
    <row r="823" spans="4:12" ht="15.75" customHeight="1" x14ac:dyDescent="0.35">
      <c r="D823" s="474"/>
      <c r="E823" s="474"/>
      <c r="F823" s="474"/>
      <c r="G823" s="475"/>
      <c r="H823" s="474"/>
      <c r="I823" s="474"/>
      <c r="J823" s="474"/>
      <c r="K823" s="474"/>
      <c r="L823" s="474"/>
    </row>
    <row r="824" spans="4:12" ht="15.75" customHeight="1" x14ac:dyDescent="0.35">
      <c r="D824" s="474"/>
      <c r="E824" s="474"/>
      <c r="F824" s="474"/>
      <c r="G824" s="475"/>
      <c r="H824" s="474"/>
      <c r="I824" s="474"/>
      <c r="J824" s="474"/>
      <c r="K824" s="474"/>
      <c r="L824" s="474"/>
    </row>
    <row r="825" spans="4:12" ht="15.75" customHeight="1" x14ac:dyDescent="0.35">
      <c r="D825" s="474"/>
      <c r="E825" s="474"/>
      <c r="F825" s="474"/>
      <c r="G825" s="475"/>
      <c r="H825" s="474"/>
      <c r="I825" s="474"/>
      <c r="J825" s="474"/>
      <c r="K825" s="474"/>
      <c r="L825" s="474"/>
    </row>
    <row r="826" spans="4:12" ht="15.75" customHeight="1" x14ac:dyDescent="0.35">
      <c r="D826" s="474"/>
      <c r="E826" s="474"/>
      <c r="F826" s="474"/>
      <c r="G826" s="475"/>
      <c r="H826" s="474"/>
      <c r="I826" s="474"/>
      <c r="J826" s="474"/>
      <c r="K826" s="474"/>
      <c r="L826" s="474"/>
    </row>
    <row r="827" spans="4:12" ht="15.75" customHeight="1" x14ac:dyDescent="0.35">
      <c r="D827" s="474"/>
      <c r="E827" s="474"/>
      <c r="F827" s="474"/>
      <c r="G827" s="475"/>
      <c r="H827" s="474"/>
      <c r="I827" s="474"/>
      <c r="J827" s="474"/>
      <c r="K827" s="474"/>
      <c r="L827" s="474"/>
    </row>
    <row r="828" spans="4:12" ht="15.75" customHeight="1" x14ac:dyDescent="0.35">
      <c r="D828" s="474"/>
      <c r="E828" s="474"/>
      <c r="F828" s="474"/>
      <c r="G828" s="475"/>
      <c r="H828" s="474"/>
      <c r="I828" s="474"/>
      <c r="J828" s="474"/>
      <c r="K828" s="474"/>
      <c r="L828" s="474"/>
    </row>
    <row r="829" spans="4:12" ht="15.75" customHeight="1" x14ac:dyDescent="0.35">
      <c r="D829" s="474"/>
      <c r="E829" s="474"/>
      <c r="F829" s="474"/>
      <c r="G829" s="475"/>
      <c r="H829" s="474"/>
      <c r="I829" s="474"/>
      <c r="J829" s="474"/>
      <c r="K829" s="474"/>
      <c r="L829" s="474"/>
    </row>
    <row r="830" spans="4:12" ht="15.75" customHeight="1" x14ac:dyDescent="0.35">
      <c r="D830" s="474"/>
      <c r="E830" s="474"/>
      <c r="F830" s="474"/>
      <c r="G830" s="475"/>
      <c r="H830" s="474"/>
      <c r="I830" s="474"/>
      <c r="J830" s="474"/>
      <c r="K830" s="474"/>
      <c r="L830" s="474"/>
    </row>
    <row r="831" spans="4:12" ht="15.75" customHeight="1" x14ac:dyDescent="0.35">
      <c r="D831" s="474"/>
      <c r="E831" s="474"/>
      <c r="F831" s="474"/>
      <c r="G831" s="475"/>
      <c r="H831" s="474"/>
      <c r="I831" s="474"/>
      <c r="J831" s="474"/>
      <c r="K831" s="474"/>
      <c r="L831" s="474"/>
    </row>
    <row r="832" spans="4:12" ht="15.75" customHeight="1" x14ac:dyDescent="0.35">
      <c r="D832" s="474"/>
      <c r="E832" s="474"/>
      <c r="F832" s="474"/>
      <c r="G832" s="475"/>
      <c r="H832" s="474"/>
      <c r="I832" s="474"/>
      <c r="J832" s="474"/>
      <c r="K832" s="474"/>
      <c r="L832" s="474"/>
    </row>
    <row r="833" spans="4:12" ht="15.75" customHeight="1" x14ac:dyDescent="0.35">
      <c r="D833" s="474"/>
      <c r="E833" s="474"/>
      <c r="F833" s="474"/>
      <c r="G833" s="475"/>
      <c r="H833" s="474"/>
      <c r="I833" s="474"/>
      <c r="J833" s="474"/>
      <c r="K833" s="474"/>
      <c r="L833" s="474"/>
    </row>
    <row r="834" spans="4:12" ht="15.75" customHeight="1" x14ac:dyDescent="0.35">
      <c r="D834" s="474"/>
      <c r="E834" s="474"/>
      <c r="F834" s="474"/>
      <c r="G834" s="475"/>
      <c r="H834" s="474"/>
      <c r="I834" s="474"/>
      <c r="J834" s="474"/>
      <c r="K834" s="474"/>
      <c r="L834" s="474"/>
    </row>
    <row r="835" spans="4:12" ht="15.75" customHeight="1" x14ac:dyDescent="0.35">
      <c r="D835" s="474"/>
      <c r="E835" s="474"/>
      <c r="F835" s="474"/>
      <c r="G835" s="475"/>
      <c r="H835" s="474"/>
      <c r="I835" s="474"/>
      <c r="J835" s="474"/>
      <c r="K835" s="474"/>
      <c r="L835" s="474"/>
    </row>
    <row r="836" spans="4:12" ht="15.75" customHeight="1" x14ac:dyDescent="0.35">
      <c r="D836" s="474"/>
      <c r="E836" s="474"/>
      <c r="F836" s="474"/>
      <c r="G836" s="475"/>
      <c r="H836" s="474"/>
      <c r="I836" s="474"/>
      <c r="J836" s="474"/>
      <c r="K836" s="474"/>
      <c r="L836" s="474"/>
    </row>
    <row r="837" spans="4:12" ht="15.75" customHeight="1" x14ac:dyDescent="0.35">
      <c r="D837" s="474"/>
      <c r="E837" s="474"/>
      <c r="F837" s="474"/>
      <c r="G837" s="475"/>
      <c r="H837" s="474"/>
      <c r="I837" s="474"/>
      <c r="J837" s="474"/>
      <c r="K837" s="474"/>
      <c r="L837" s="474"/>
    </row>
    <row r="838" spans="4:12" ht="15.75" customHeight="1" x14ac:dyDescent="0.35">
      <c r="D838" s="474"/>
      <c r="E838" s="474"/>
      <c r="F838" s="474"/>
      <c r="G838" s="475"/>
      <c r="H838" s="474"/>
      <c r="I838" s="474"/>
      <c r="J838" s="474"/>
      <c r="K838" s="474"/>
      <c r="L838" s="474"/>
    </row>
    <row r="839" spans="4:12" ht="15.75" customHeight="1" x14ac:dyDescent="0.35">
      <c r="D839" s="474"/>
      <c r="E839" s="474"/>
      <c r="F839" s="474"/>
      <c r="G839" s="475"/>
      <c r="H839" s="474"/>
      <c r="I839" s="474"/>
      <c r="J839" s="474"/>
      <c r="K839" s="474"/>
      <c r="L839" s="474"/>
    </row>
    <row r="840" spans="4:12" ht="15.75" customHeight="1" x14ac:dyDescent="0.35">
      <c r="D840" s="474"/>
      <c r="E840" s="474"/>
      <c r="F840" s="474"/>
      <c r="G840" s="475"/>
      <c r="H840" s="474"/>
      <c r="I840" s="474"/>
      <c r="J840" s="474"/>
      <c r="K840" s="474"/>
      <c r="L840" s="474"/>
    </row>
    <row r="841" spans="4:12" ht="15.75" customHeight="1" x14ac:dyDescent="0.35">
      <c r="D841" s="474"/>
      <c r="E841" s="474"/>
      <c r="F841" s="474"/>
      <c r="G841" s="475"/>
      <c r="H841" s="474"/>
      <c r="I841" s="474"/>
      <c r="J841" s="474"/>
      <c r="K841" s="474"/>
      <c r="L841" s="474"/>
    </row>
    <row r="842" spans="4:12" ht="15.75" customHeight="1" x14ac:dyDescent="0.35">
      <c r="D842" s="474"/>
      <c r="E842" s="474"/>
      <c r="F842" s="474"/>
      <c r="G842" s="475"/>
      <c r="H842" s="474"/>
      <c r="I842" s="474"/>
      <c r="J842" s="474"/>
      <c r="K842" s="474"/>
      <c r="L842" s="474"/>
    </row>
    <row r="843" spans="4:12" ht="15.75" customHeight="1" x14ac:dyDescent="0.35">
      <c r="D843" s="474"/>
      <c r="E843" s="474"/>
      <c r="F843" s="474"/>
      <c r="G843" s="475"/>
      <c r="H843" s="474"/>
      <c r="I843" s="474"/>
      <c r="J843" s="474"/>
      <c r="K843" s="474"/>
      <c r="L843" s="474"/>
    </row>
    <row r="844" spans="4:12" ht="15.75" customHeight="1" x14ac:dyDescent="0.35">
      <c r="D844" s="474"/>
      <c r="E844" s="474"/>
      <c r="F844" s="474"/>
      <c r="G844" s="475"/>
      <c r="H844" s="474"/>
      <c r="I844" s="474"/>
      <c r="J844" s="474"/>
      <c r="K844" s="474"/>
      <c r="L844" s="474"/>
    </row>
    <row r="845" spans="4:12" ht="15.75" customHeight="1" x14ac:dyDescent="0.35">
      <c r="D845" s="474"/>
      <c r="E845" s="474"/>
      <c r="F845" s="474"/>
      <c r="G845" s="475"/>
      <c r="H845" s="474"/>
      <c r="I845" s="474"/>
      <c r="J845" s="474"/>
      <c r="K845" s="474"/>
      <c r="L845" s="474"/>
    </row>
    <row r="846" spans="4:12" ht="15.75" customHeight="1" x14ac:dyDescent="0.35">
      <c r="D846" s="474"/>
      <c r="E846" s="474"/>
      <c r="F846" s="474"/>
      <c r="G846" s="475"/>
      <c r="H846" s="474"/>
      <c r="I846" s="474"/>
      <c r="J846" s="474"/>
      <c r="K846" s="474"/>
      <c r="L846" s="474"/>
    </row>
    <row r="847" spans="4:12" ht="15.75" customHeight="1" x14ac:dyDescent="0.35">
      <c r="D847" s="474"/>
      <c r="E847" s="474"/>
      <c r="F847" s="474"/>
      <c r="G847" s="475"/>
      <c r="H847" s="474"/>
      <c r="I847" s="474"/>
      <c r="J847" s="474"/>
      <c r="K847" s="474"/>
      <c r="L847" s="474"/>
    </row>
    <row r="848" spans="4:12" ht="15.75" customHeight="1" x14ac:dyDescent="0.35">
      <c r="D848" s="474"/>
      <c r="E848" s="474"/>
      <c r="F848" s="474"/>
      <c r="G848" s="475"/>
      <c r="H848" s="474"/>
      <c r="I848" s="474"/>
      <c r="J848" s="474"/>
      <c r="K848" s="474"/>
      <c r="L848" s="474"/>
    </row>
    <row r="849" spans="4:12" ht="15.75" customHeight="1" x14ac:dyDescent="0.35">
      <c r="D849" s="474"/>
      <c r="E849" s="474"/>
      <c r="F849" s="474"/>
      <c r="G849" s="475"/>
      <c r="H849" s="474"/>
      <c r="I849" s="474"/>
      <c r="J849" s="474"/>
      <c r="K849" s="474"/>
      <c r="L849" s="474"/>
    </row>
    <row r="850" spans="4:12" ht="15.75" customHeight="1" x14ac:dyDescent="0.35">
      <c r="D850" s="474"/>
      <c r="E850" s="474"/>
      <c r="F850" s="474"/>
      <c r="G850" s="475"/>
      <c r="H850" s="474"/>
      <c r="I850" s="474"/>
      <c r="J850" s="474"/>
      <c r="K850" s="474"/>
      <c r="L850" s="474"/>
    </row>
    <row r="851" spans="4:12" ht="15.75" customHeight="1" x14ac:dyDescent="0.35">
      <c r="D851" s="474"/>
      <c r="E851" s="474"/>
      <c r="F851" s="474"/>
      <c r="G851" s="475"/>
      <c r="H851" s="474"/>
      <c r="I851" s="474"/>
      <c r="J851" s="474"/>
      <c r="K851" s="474"/>
      <c r="L851" s="474"/>
    </row>
    <row r="852" spans="4:12" ht="15.75" customHeight="1" x14ac:dyDescent="0.35">
      <c r="D852" s="474"/>
      <c r="E852" s="474"/>
      <c r="F852" s="474"/>
      <c r="G852" s="475"/>
      <c r="H852" s="474"/>
      <c r="I852" s="474"/>
      <c r="J852" s="474"/>
      <c r="K852" s="474"/>
      <c r="L852" s="474"/>
    </row>
    <row r="853" spans="4:12" ht="15.75" customHeight="1" x14ac:dyDescent="0.35">
      <c r="D853" s="474"/>
      <c r="E853" s="474"/>
      <c r="F853" s="474"/>
      <c r="G853" s="475"/>
      <c r="H853" s="474"/>
      <c r="I853" s="474"/>
      <c r="J853" s="474"/>
      <c r="K853" s="474"/>
      <c r="L853" s="474"/>
    </row>
    <row r="854" spans="4:12" ht="15.75" customHeight="1" x14ac:dyDescent="0.35">
      <c r="D854" s="474"/>
      <c r="E854" s="474"/>
      <c r="F854" s="474"/>
      <c r="G854" s="475"/>
      <c r="H854" s="474"/>
      <c r="I854" s="474"/>
      <c r="J854" s="474"/>
      <c r="K854" s="474"/>
      <c r="L854" s="474"/>
    </row>
    <row r="855" spans="4:12" ht="15.75" customHeight="1" x14ac:dyDescent="0.35">
      <c r="D855" s="474"/>
      <c r="E855" s="474"/>
      <c r="F855" s="474"/>
      <c r="G855" s="475"/>
      <c r="H855" s="474"/>
      <c r="I855" s="474"/>
      <c r="J855" s="474"/>
      <c r="K855" s="474"/>
      <c r="L855" s="474"/>
    </row>
    <row r="856" spans="4:12" ht="15.75" customHeight="1" x14ac:dyDescent="0.35">
      <c r="D856" s="474"/>
      <c r="E856" s="474"/>
      <c r="F856" s="474"/>
      <c r="G856" s="475"/>
      <c r="H856" s="474"/>
      <c r="I856" s="474"/>
      <c r="J856" s="474"/>
      <c r="K856" s="474"/>
      <c r="L856" s="474"/>
    </row>
    <row r="857" spans="4:12" ht="15.75" customHeight="1" x14ac:dyDescent="0.35">
      <c r="D857" s="474"/>
      <c r="E857" s="474"/>
      <c r="F857" s="474"/>
      <c r="G857" s="475"/>
      <c r="H857" s="474"/>
      <c r="I857" s="474"/>
      <c r="J857" s="474"/>
      <c r="K857" s="474"/>
      <c r="L857" s="474"/>
    </row>
    <row r="858" spans="4:12" ht="15.75" customHeight="1" x14ac:dyDescent="0.35">
      <c r="D858" s="474"/>
      <c r="E858" s="474"/>
      <c r="F858" s="474"/>
      <c r="G858" s="475"/>
      <c r="H858" s="474"/>
      <c r="I858" s="474"/>
      <c r="J858" s="474"/>
      <c r="K858" s="474"/>
      <c r="L858" s="474"/>
    </row>
    <row r="859" spans="4:12" ht="15.75" customHeight="1" x14ac:dyDescent="0.35">
      <c r="D859" s="474"/>
      <c r="E859" s="474"/>
      <c r="F859" s="474"/>
      <c r="G859" s="475"/>
      <c r="H859" s="474"/>
      <c r="I859" s="474"/>
      <c r="J859" s="474"/>
      <c r="K859" s="474"/>
      <c r="L859" s="474"/>
    </row>
    <row r="860" spans="4:12" ht="15.75" customHeight="1" x14ac:dyDescent="0.35">
      <c r="D860" s="474"/>
      <c r="E860" s="474"/>
      <c r="F860" s="474"/>
      <c r="G860" s="475"/>
      <c r="H860" s="474"/>
      <c r="I860" s="474"/>
      <c r="J860" s="474"/>
      <c r="K860" s="474"/>
      <c r="L860" s="474"/>
    </row>
    <row r="861" spans="4:12" ht="15.75" customHeight="1" x14ac:dyDescent="0.35">
      <c r="D861" s="474"/>
      <c r="E861" s="474"/>
      <c r="F861" s="474"/>
      <c r="G861" s="475"/>
      <c r="H861" s="474"/>
      <c r="I861" s="474"/>
      <c r="J861" s="474"/>
      <c r="K861" s="474"/>
      <c r="L861" s="474"/>
    </row>
    <row r="862" spans="4:12" ht="15.75" customHeight="1" x14ac:dyDescent="0.35">
      <c r="D862" s="474"/>
      <c r="E862" s="474"/>
      <c r="F862" s="474"/>
      <c r="G862" s="475"/>
      <c r="H862" s="474"/>
      <c r="I862" s="474"/>
      <c r="J862" s="474"/>
      <c r="K862" s="474"/>
      <c r="L862" s="474"/>
    </row>
    <row r="863" spans="4:12" ht="15.75" customHeight="1" x14ac:dyDescent="0.35">
      <c r="D863" s="474"/>
      <c r="E863" s="474"/>
      <c r="F863" s="474"/>
      <c r="G863" s="475"/>
      <c r="H863" s="474"/>
      <c r="I863" s="474"/>
      <c r="J863" s="474"/>
      <c r="K863" s="474"/>
      <c r="L863" s="474"/>
    </row>
    <row r="864" spans="4:12" ht="15.75" customHeight="1" x14ac:dyDescent="0.35">
      <c r="D864" s="474"/>
      <c r="E864" s="474"/>
      <c r="F864" s="474"/>
      <c r="G864" s="475"/>
      <c r="H864" s="474"/>
      <c r="I864" s="474"/>
      <c r="J864" s="474"/>
      <c r="K864" s="474"/>
      <c r="L864" s="474"/>
    </row>
    <row r="865" spans="4:12" ht="15.75" customHeight="1" x14ac:dyDescent="0.35">
      <c r="D865" s="474"/>
      <c r="E865" s="474"/>
      <c r="F865" s="474"/>
      <c r="G865" s="475"/>
      <c r="H865" s="474"/>
      <c r="I865" s="474"/>
      <c r="J865" s="474"/>
      <c r="K865" s="474"/>
      <c r="L865" s="474"/>
    </row>
    <row r="866" spans="4:12" ht="15.75" customHeight="1" x14ac:dyDescent="0.35">
      <c r="D866" s="474"/>
      <c r="E866" s="474"/>
      <c r="F866" s="474"/>
      <c r="G866" s="475"/>
      <c r="H866" s="474"/>
      <c r="I866" s="474"/>
      <c r="J866" s="474"/>
      <c r="K866" s="474"/>
      <c r="L866" s="474"/>
    </row>
    <row r="867" spans="4:12" ht="15.75" customHeight="1" x14ac:dyDescent="0.35">
      <c r="D867" s="474"/>
      <c r="E867" s="474"/>
      <c r="F867" s="474"/>
      <c r="G867" s="475"/>
      <c r="H867" s="474"/>
      <c r="I867" s="474"/>
      <c r="J867" s="474"/>
      <c r="K867" s="474"/>
      <c r="L867" s="474"/>
    </row>
    <row r="868" spans="4:12" ht="15.75" customHeight="1" x14ac:dyDescent="0.35">
      <c r="D868" s="474"/>
      <c r="E868" s="474"/>
      <c r="F868" s="474"/>
      <c r="G868" s="475"/>
      <c r="H868" s="474"/>
      <c r="I868" s="474"/>
      <c r="J868" s="474"/>
      <c r="K868" s="474"/>
      <c r="L868" s="474"/>
    </row>
    <row r="869" spans="4:12" ht="15.75" customHeight="1" x14ac:dyDescent="0.35">
      <c r="D869" s="474"/>
      <c r="E869" s="474"/>
      <c r="F869" s="474"/>
      <c r="G869" s="475"/>
      <c r="H869" s="474"/>
      <c r="I869" s="474"/>
      <c r="J869" s="474"/>
      <c r="K869" s="474"/>
      <c r="L869" s="474"/>
    </row>
    <row r="870" spans="4:12" ht="15.75" customHeight="1" x14ac:dyDescent="0.35">
      <c r="D870" s="474"/>
      <c r="E870" s="474"/>
      <c r="F870" s="474"/>
      <c r="G870" s="475"/>
      <c r="H870" s="474"/>
      <c r="I870" s="474"/>
      <c r="J870" s="474"/>
      <c r="K870" s="474"/>
      <c r="L870" s="474"/>
    </row>
    <row r="871" spans="4:12" ht="15.75" customHeight="1" x14ac:dyDescent="0.35">
      <c r="D871" s="474"/>
      <c r="E871" s="474"/>
      <c r="F871" s="474"/>
      <c r="G871" s="475"/>
      <c r="H871" s="474"/>
      <c r="I871" s="474"/>
      <c r="J871" s="474"/>
      <c r="K871" s="474"/>
      <c r="L871" s="474"/>
    </row>
    <row r="872" spans="4:12" ht="15.75" customHeight="1" x14ac:dyDescent="0.35">
      <c r="D872" s="474"/>
      <c r="E872" s="474"/>
      <c r="F872" s="474"/>
      <c r="G872" s="475"/>
      <c r="H872" s="474"/>
      <c r="I872" s="474"/>
      <c r="J872" s="474"/>
      <c r="K872" s="474"/>
      <c r="L872" s="474"/>
    </row>
    <row r="873" spans="4:12" ht="15.75" customHeight="1" x14ac:dyDescent="0.35">
      <c r="D873" s="474"/>
      <c r="E873" s="474"/>
      <c r="F873" s="474"/>
      <c r="G873" s="475"/>
      <c r="H873" s="474"/>
      <c r="I873" s="474"/>
      <c r="J873" s="474"/>
      <c r="K873" s="474"/>
      <c r="L873" s="474"/>
    </row>
    <row r="874" spans="4:12" ht="15.75" customHeight="1" x14ac:dyDescent="0.35">
      <c r="D874" s="474"/>
      <c r="E874" s="474"/>
      <c r="F874" s="474"/>
      <c r="G874" s="475"/>
      <c r="H874" s="474"/>
      <c r="I874" s="474"/>
      <c r="J874" s="474"/>
      <c r="K874" s="474"/>
      <c r="L874" s="474"/>
    </row>
    <row r="875" spans="4:12" ht="15.75" customHeight="1" x14ac:dyDescent="0.35">
      <c r="D875" s="474"/>
      <c r="E875" s="474"/>
      <c r="F875" s="474"/>
      <c r="G875" s="475"/>
      <c r="H875" s="474"/>
      <c r="I875" s="474"/>
      <c r="J875" s="474"/>
      <c r="K875" s="474"/>
      <c r="L875" s="474"/>
    </row>
    <row r="876" spans="4:12" ht="15.75" customHeight="1" x14ac:dyDescent="0.35">
      <c r="D876" s="474"/>
      <c r="E876" s="474"/>
      <c r="F876" s="474"/>
      <c r="G876" s="475"/>
      <c r="H876" s="474"/>
      <c r="I876" s="474"/>
      <c r="J876" s="474"/>
      <c r="K876" s="474"/>
      <c r="L876" s="474"/>
    </row>
    <row r="877" spans="4:12" ht="15.75" customHeight="1" x14ac:dyDescent="0.35">
      <c r="D877" s="474"/>
      <c r="E877" s="474"/>
      <c r="F877" s="474"/>
      <c r="G877" s="475"/>
      <c r="H877" s="474"/>
      <c r="I877" s="474"/>
      <c r="J877" s="474"/>
      <c r="K877" s="474"/>
      <c r="L877" s="474"/>
    </row>
    <row r="878" spans="4:12" ht="15.75" customHeight="1" x14ac:dyDescent="0.35">
      <c r="D878" s="474"/>
      <c r="E878" s="474"/>
      <c r="F878" s="474"/>
      <c r="G878" s="475"/>
      <c r="H878" s="474"/>
      <c r="I878" s="474"/>
      <c r="J878" s="474"/>
      <c r="K878" s="474"/>
      <c r="L878" s="474"/>
    </row>
    <row r="879" spans="4:12" ht="15.75" customHeight="1" x14ac:dyDescent="0.35">
      <c r="D879" s="474"/>
      <c r="E879" s="474"/>
      <c r="F879" s="474"/>
      <c r="G879" s="475"/>
      <c r="H879" s="474"/>
      <c r="I879" s="474"/>
      <c r="J879" s="474"/>
      <c r="K879" s="474"/>
      <c r="L879" s="474"/>
    </row>
    <row r="880" spans="4:12" ht="15.75" customHeight="1" x14ac:dyDescent="0.35">
      <c r="D880" s="474"/>
      <c r="E880" s="474"/>
      <c r="F880" s="474"/>
      <c r="G880" s="475"/>
      <c r="H880" s="474"/>
      <c r="I880" s="474"/>
      <c r="J880" s="474"/>
      <c r="K880" s="474"/>
      <c r="L880" s="474"/>
    </row>
    <row r="881" spans="4:12" ht="15.75" customHeight="1" x14ac:dyDescent="0.35">
      <c r="D881" s="474"/>
      <c r="E881" s="474"/>
      <c r="F881" s="474"/>
      <c r="G881" s="475"/>
      <c r="H881" s="474"/>
      <c r="I881" s="474"/>
      <c r="J881" s="474"/>
      <c r="K881" s="474"/>
      <c r="L881" s="474"/>
    </row>
    <row r="882" spans="4:12" ht="15.75" customHeight="1" x14ac:dyDescent="0.35">
      <c r="D882" s="474"/>
      <c r="E882" s="474"/>
      <c r="F882" s="474"/>
      <c r="G882" s="475"/>
      <c r="H882" s="474"/>
      <c r="I882" s="474"/>
      <c r="J882" s="474"/>
      <c r="K882" s="474"/>
      <c r="L882" s="474"/>
    </row>
    <row r="883" spans="4:12" ht="15.75" customHeight="1" x14ac:dyDescent="0.35">
      <c r="D883" s="474"/>
      <c r="E883" s="474"/>
      <c r="F883" s="474"/>
      <c r="G883" s="475"/>
      <c r="H883" s="474"/>
      <c r="I883" s="474"/>
      <c r="J883" s="474"/>
      <c r="K883" s="474"/>
      <c r="L883" s="474"/>
    </row>
    <row r="884" spans="4:12" ht="15.75" customHeight="1" x14ac:dyDescent="0.35">
      <c r="D884" s="474"/>
      <c r="E884" s="474"/>
      <c r="F884" s="474"/>
      <c r="G884" s="475"/>
      <c r="H884" s="474"/>
      <c r="I884" s="474"/>
      <c r="J884" s="474"/>
      <c r="K884" s="474"/>
      <c r="L884" s="474"/>
    </row>
    <row r="885" spans="4:12" ht="15.75" customHeight="1" x14ac:dyDescent="0.35">
      <c r="D885" s="474"/>
      <c r="E885" s="474"/>
      <c r="F885" s="474"/>
      <c r="G885" s="475"/>
      <c r="H885" s="474"/>
      <c r="I885" s="474"/>
      <c r="J885" s="474"/>
      <c r="K885" s="474"/>
      <c r="L885" s="474"/>
    </row>
    <row r="886" spans="4:12" ht="15.75" customHeight="1" x14ac:dyDescent="0.35">
      <c r="D886" s="474"/>
      <c r="E886" s="474"/>
      <c r="F886" s="474"/>
      <c r="G886" s="475"/>
      <c r="H886" s="474"/>
      <c r="I886" s="474"/>
      <c r="J886" s="474"/>
      <c r="K886" s="474"/>
      <c r="L886" s="474"/>
    </row>
    <row r="887" spans="4:12" ht="15.75" customHeight="1" x14ac:dyDescent="0.35">
      <c r="D887" s="474"/>
      <c r="E887" s="474"/>
      <c r="F887" s="474"/>
      <c r="G887" s="475"/>
      <c r="H887" s="474"/>
      <c r="I887" s="474"/>
      <c r="J887" s="474"/>
      <c r="K887" s="474"/>
      <c r="L887" s="474"/>
    </row>
    <row r="888" spans="4:12" ht="15.75" customHeight="1" x14ac:dyDescent="0.35">
      <c r="D888" s="474"/>
      <c r="E888" s="474"/>
      <c r="F888" s="474"/>
      <c r="G888" s="475"/>
      <c r="H888" s="474"/>
      <c r="I888" s="474"/>
      <c r="J888" s="474"/>
      <c r="K888" s="474"/>
      <c r="L888" s="474"/>
    </row>
    <row r="889" spans="4:12" ht="15.75" customHeight="1" x14ac:dyDescent="0.35">
      <c r="D889" s="474"/>
      <c r="E889" s="474"/>
      <c r="F889" s="474"/>
      <c r="G889" s="475"/>
      <c r="H889" s="474"/>
      <c r="I889" s="474"/>
      <c r="J889" s="474"/>
      <c r="K889" s="474"/>
      <c r="L889" s="474"/>
    </row>
    <row r="890" spans="4:12" ht="15.75" customHeight="1" x14ac:dyDescent="0.35">
      <c r="D890" s="474"/>
      <c r="E890" s="474"/>
      <c r="F890" s="474"/>
      <c r="G890" s="475"/>
      <c r="H890" s="474"/>
      <c r="I890" s="474"/>
      <c r="J890" s="474"/>
      <c r="K890" s="474"/>
      <c r="L890" s="474"/>
    </row>
    <row r="891" spans="4:12" ht="15.75" customHeight="1" x14ac:dyDescent="0.35">
      <c r="D891" s="474"/>
      <c r="E891" s="474"/>
      <c r="F891" s="474"/>
      <c r="G891" s="475"/>
      <c r="H891" s="474"/>
      <c r="I891" s="474"/>
      <c r="J891" s="474"/>
      <c r="K891" s="474"/>
      <c r="L891" s="474"/>
    </row>
    <row r="892" spans="4:12" ht="15.75" customHeight="1" x14ac:dyDescent="0.35">
      <c r="D892" s="474"/>
      <c r="E892" s="474"/>
      <c r="F892" s="474"/>
      <c r="G892" s="475"/>
      <c r="H892" s="474"/>
      <c r="I892" s="474"/>
      <c r="J892" s="474"/>
      <c r="K892" s="474"/>
      <c r="L892" s="474"/>
    </row>
    <row r="893" spans="4:12" ht="15.75" customHeight="1" x14ac:dyDescent="0.35">
      <c r="D893" s="474"/>
      <c r="E893" s="474"/>
      <c r="F893" s="474"/>
      <c r="G893" s="475"/>
      <c r="H893" s="474"/>
      <c r="I893" s="474"/>
      <c r="J893" s="474"/>
      <c r="K893" s="474"/>
      <c r="L893" s="474"/>
    </row>
    <row r="894" spans="4:12" ht="15.75" customHeight="1" x14ac:dyDescent="0.35">
      <c r="D894" s="474"/>
      <c r="E894" s="474"/>
      <c r="F894" s="474"/>
      <c r="G894" s="475"/>
      <c r="H894" s="474"/>
      <c r="I894" s="474"/>
      <c r="J894" s="474"/>
      <c r="K894" s="474"/>
      <c r="L894" s="474"/>
    </row>
    <row r="895" spans="4:12" ht="15.75" customHeight="1" x14ac:dyDescent="0.35">
      <c r="D895" s="474"/>
      <c r="E895" s="474"/>
      <c r="F895" s="474"/>
      <c r="G895" s="475"/>
      <c r="H895" s="474"/>
      <c r="I895" s="474"/>
      <c r="J895" s="474"/>
      <c r="K895" s="474"/>
      <c r="L895" s="474"/>
    </row>
    <row r="896" spans="4:12" ht="15.75" customHeight="1" x14ac:dyDescent="0.35">
      <c r="D896" s="474"/>
      <c r="E896" s="474"/>
      <c r="F896" s="474"/>
      <c r="G896" s="475"/>
      <c r="H896" s="474"/>
      <c r="I896" s="474"/>
      <c r="J896" s="474"/>
      <c r="K896" s="474"/>
      <c r="L896" s="474"/>
    </row>
    <row r="897" spans="4:12" ht="15.75" customHeight="1" x14ac:dyDescent="0.35">
      <c r="D897" s="474"/>
      <c r="E897" s="474"/>
      <c r="F897" s="474"/>
      <c r="G897" s="475"/>
      <c r="H897" s="474"/>
      <c r="I897" s="474"/>
      <c r="J897" s="474"/>
      <c r="K897" s="474"/>
      <c r="L897" s="474"/>
    </row>
  </sheetData>
  <sheetProtection algorithmName="SHA-512" hashValue="37j8Mj9qf28sXia+UvNc36H6P9I6OCCBA34x8larM+fP0ODJWlN4/yZD+fa/PSG9ibYJTmRATjq8TvvpG7RvLw==" saltValue="t+XPbq0cAnAgHUa6VoP4Bg==" spinCount="100000" sheet="1" objects="1" scenarios="1"/>
  <dataConsolidate/>
  <pageMargins left="0.7" right="0.7" top="0.75" bottom="0.75" header="0" footer="0"/>
  <pageSetup orientation="portrait"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DF02A6-FDF8-445A-A730-2A87793948E0}">
  <sheetPr codeName="Sheet13"/>
  <dimension ref="A2:F16"/>
  <sheetViews>
    <sheetView zoomScale="115" zoomScaleNormal="115" workbookViewId="0">
      <selection activeCell="D18" sqref="D18"/>
    </sheetView>
  </sheetViews>
  <sheetFormatPr defaultRowHeight="14.5" x14ac:dyDescent="0.35"/>
  <cols>
    <col min="1" max="1" width="40.54296875" customWidth="1"/>
    <col min="4" max="4" width="212" customWidth="1"/>
    <col min="6" max="6" width="65.81640625" customWidth="1"/>
  </cols>
  <sheetData>
    <row r="2" spans="1:6" ht="15.5" x14ac:dyDescent="0.35">
      <c r="A2" s="47" t="s">
        <v>612</v>
      </c>
      <c r="D2" s="58" t="s">
        <v>613</v>
      </c>
      <c r="F2" s="58" t="s">
        <v>614</v>
      </c>
    </row>
    <row r="3" spans="1:6" ht="15.5" x14ac:dyDescent="0.35">
      <c r="A3" s="46" t="s">
        <v>143</v>
      </c>
      <c r="D3" s="476" t="s">
        <v>615</v>
      </c>
      <c r="F3" s="476" t="s">
        <v>615</v>
      </c>
    </row>
    <row r="4" spans="1:6" ht="15.5" x14ac:dyDescent="0.35">
      <c r="A4" s="46" t="s">
        <v>616</v>
      </c>
      <c r="D4" s="476" t="s">
        <v>617</v>
      </c>
      <c r="F4" s="476" t="s">
        <v>617</v>
      </c>
    </row>
    <row r="5" spans="1:6" ht="15.5" x14ac:dyDescent="0.35">
      <c r="A5" s="46" t="s">
        <v>146</v>
      </c>
      <c r="D5" s="476" t="s">
        <v>618</v>
      </c>
      <c r="F5" s="476" t="s">
        <v>618</v>
      </c>
    </row>
    <row r="6" spans="1:6" ht="15.5" x14ac:dyDescent="0.35">
      <c r="A6" s="46" t="s">
        <v>147</v>
      </c>
      <c r="D6" t="s">
        <v>619</v>
      </c>
      <c r="F6" t="s">
        <v>619</v>
      </c>
    </row>
    <row r="7" spans="1:6" ht="15.5" x14ac:dyDescent="0.35">
      <c r="A7" s="46" t="s">
        <v>148</v>
      </c>
      <c r="D7" s="476" t="s">
        <v>620</v>
      </c>
      <c r="F7" s="476" t="s">
        <v>620</v>
      </c>
    </row>
    <row r="8" spans="1:6" ht="15.5" x14ac:dyDescent="0.35">
      <c r="A8" s="46" t="s">
        <v>149</v>
      </c>
      <c r="D8" s="476" t="s">
        <v>621</v>
      </c>
      <c r="F8" s="476" t="s">
        <v>621</v>
      </c>
    </row>
    <row r="9" spans="1:6" ht="15.5" x14ac:dyDescent="0.35">
      <c r="A9" s="46" t="s">
        <v>622</v>
      </c>
      <c r="D9" s="476" t="s">
        <v>623</v>
      </c>
      <c r="F9" s="476" t="s">
        <v>623</v>
      </c>
    </row>
    <row r="10" spans="1:6" x14ac:dyDescent="0.35">
      <c r="D10" s="476" t="s">
        <v>624</v>
      </c>
      <c r="F10" s="476" t="s">
        <v>624</v>
      </c>
    </row>
    <row r="11" spans="1:6" x14ac:dyDescent="0.35">
      <c r="D11" s="476" t="s">
        <v>625</v>
      </c>
      <c r="F11" s="476" t="s">
        <v>625</v>
      </c>
    </row>
    <row r="12" spans="1:6" x14ac:dyDescent="0.35">
      <c r="D12" s="476" t="s">
        <v>626</v>
      </c>
      <c r="F12" s="476" t="s">
        <v>626</v>
      </c>
    </row>
    <row r="13" spans="1:6" x14ac:dyDescent="0.35">
      <c r="D13" s="476" t="s">
        <v>627</v>
      </c>
      <c r="F13" s="476" t="s">
        <v>627</v>
      </c>
    </row>
    <row r="14" spans="1:6" x14ac:dyDescent="0.35">
      <c r="D14" s="476" t="s">
        <v>628</v>
      </c>
      <c r="F14" s="476" t="s">
        <v>628</v>
      </c>
    </row>
    <row r="15" spans="1:6" x14ac:dyDescent="0.35">
      <c r="D15" s="476" t="s">
        <v>629</v>
      </c>
      <c r="F15" s="476" t="s">
        <v>629</v>
      </c>
    </row>
    <row r="16" spans="1:6" x14ac:dyDescent="0.35">
      <c r="D16" s="476" t="s">
        <v>36</v>
      </c>
      <c r="F16" s="476" t="s">
        <v>36</v>
      </c>
    </row>
  </sheetData>
  <pageMargins left="0.7" right="0.7" top="0.75" bottom="0.75" header="0.3" footer="0.3"/>
  <tableParts count="3">
    <tablePart r:id="rId1"/>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AAD4F4"/>
  </sheetPr>
  <dimension ref="B1:Y991"/>
  <sheetViews>
    <sheetView showGridLines="0" zoomScaleNormal="100" workbookViewId="0">
      <selection activeCell="B1" sqref="B1"/>
    </sheetView>
  </sheetViews>
  <sheetFormatPr defaultColWidth="12.7265625" defaultRowHeight="15" customHeight="1" outlineLevelCol="1" x14ac:dyDescent="0.35"/>
  <cols>
    <col min="1" max="2" width="2.453125" style="39" customWidth="1"/>
    <col min="3" max="3" width="60.1796875" style="73" customWidth="1"/>
    <col min="4" max="4" width="85.1796875" style="65" customWidth="1"/>
    <col min="5" max="5" width="3.26953125" style="39" hidden="1" customWidth="1" outlineLevel="1"/>
    <col min="6" max="6" width="12.54296875" style="39" hidden="1" customWidth="1" outlineLevel="1"/>
    <col min="7" max="7" width="3.26953125" style="39" customWidth="1" collapsed="1"/>
    <col min="8" max="8" width="7.7265625" style="39" customWidth="1"/>
    <col min="9" max="9" width="37.7265625" style="39" customWidth="1"/>
    <col min="10" max="25" width="7.7265625" style="39" customWidth="1"/>
    <col min="26" max="16384" width="12.7265625" style="39"/>
  </cols>
  <sheetData>
    <row r="1" spans="2:25" ht="15" customHeight="1" thickBot="1" x14ac:dyDescent="0.4">
      <c r="B1" s="224"/>
      <c r="E1" s="224"/>
      <c r="F1" s="224"/>
      <c r="G1" s="224"/>
      <c r="H1" s="224"/>
      <c r="I1" s="224"/>
      <c r="J1" s="224"/>
      <c r="K1" s="224"/>
      <c r="L1" s="224"/>
      <c r="M1" s="224"/>
      <c r="N1" s="224"/>
      <c r="O1" s="224"/>
      <c r="P1" s="224"/>
      <c r="Q1" s="224"/>
      <c r="R1" s="224"/>
      <c r="S1" s="224"/>
      <c r="T1" s="224"/>
      <c r="U1" s="224"/>
      <c r="V1" s="224"/>
      <c r="W1" s="224"/>
      <c r="X1" s="224"/>
      <c r="Y1" s="224"/>
    </row>
    <row r="2" spans="2:25" ht="90.65" customHeight="1" thickTop="1" thickBot="1" x14ac:dyDescent="0.4">
      <c r="B2" s="230"/>
      <c r="C2" s="83" t="s">
        <v>30</v>
      </c>
      <c r="D2" s="67"/>
      <c r="E2" s="224"/>
      <c r="F2" s="224"/>
      <c r="G2" s="224"/>
      <c r="H2" s="224"/>
      <c r="I2" s="224"/>
      <c r="J2" s="224"/>
      <c r="K2" s="224"/>
      <c r="L2" s="224"/>
      <c r="M2" s="224"/>
      <c r="N2" s="224"/>
      <c r="O2" s="224"/>
      <c r="P2" s="224"/>
      <c r="Q2" s="224"/>
      <c r="R2" s="224"/>
      <c r="S2" s="224"/>
      <c r="T2" s="224"/>
      <c r="U2" s="224"/>
      <c r="V2" s="224"/>
      <c r="W2" s="224"/>
      <c r="X2" s="224"/>
      <c r="Y2" s="224"/>
    </row>
    <row r="3" spans="2:25" ht="21.5" thickBot="1" x14ac:dyDescent="0.55000000000000004">
      <c r="B3" s="230"/>
      <c r="C3" s="72"/>
      <c r="D3" s="68"/>
      <c r="E3" s="224"/>
      <c r="F3" s="224"/>
      <c r="G3" s="224"/>
      <c r="H3" s="224"/>
      <c r="I3" s="205" t="s">
        <v>31</v>
      </c>
      <c r="J3" s="224"/>
      <c r="K3" s="224"/>
      <c r="L3" s="224"/>
      <c r="M3" s="224"/>
      <c r="N3" s="224"/>
      <c r="O3" s="224"/>
      <c r="P3" s="224"/>
      <c r="Q3" s="224"/>
      <c r="R3" s="224"/>
      <c r="S3" s="224"/>
      <c r="T3" s="224"/>
      <c r="U3" s="224"/>
      <c r="V3" s="224"/>
      <c r="W3" s="224"/>
      <c r="X3" s="224"/>
      <c r="Y3" s="224"/>
    </row>
    <row r="4" spans="2:25" ht="29.5" customHeight="1" thickTop="1" x14ac:dyDescent="0.35">
      <c r="B4" s="224"/>
      <c r="C4" s="505" t="s">
        <v>32</v>
      </c>
      <c r="D4" s="506"/>
      <c r="E4" s="224"/>
      <c r="F4" s="231" t="s">
        <v>33</v>
      </c>
      <c r="G4" s="224"/>
      <c r="H4" s="224"/>
      <c r="I4" s="206" t="s">
        <v>34</v>
      </c>
      <c r="J4" s="224"/>
      <c r="K4" s="224"/>
      <c r="L4" s="224"/>
      <c r="M4" s="224"/>
      <c r="N4" s="224"/>
      <c r="O4" s="224"/>
      <c r="P4" s="224"/>
      <c r="Q4" s="224"/>
      <c r="R4" s="224"/>
      <c r="S4" s="224"/>
      <c r="T4" s="224"/>
      <c r="U4" s="224"/>
      <c r="V4" s="224"/>
      <c r="W4" s="224"/>
      <c r="X4" s="224"/>
      <c r="Y4" s="224"/>
    </row>
    <row r="5" spans="2:25" ht="47.15" customHeight="1" x14ac:dyDescent="0.35">
      <c r="B5" s="230"/>
      <c r="C5" s="340" t="s">
        <v>35</v>
      </c>
      <c r="D5" s="343" t="s">
        <v>36</v>
      </c>
      <c r="E5" s="224"/>
      <c r="F5" s="232">
        <f>IFERROR(VLOOKUP($D5,#REF!,12,0),0)</f>
        <v>0</v>
      </c>
      <c r="G5" s="224"/>
      <c r="H5" s="224"/>
      <c r="I5" s="209" t="s">
        <v>37</v>
      </c>
      <c r="J5" s="224"/>
      <c r="K5" s="224"/>
      <c r="L5" s="224"/>
      <c r="M5" s="224"/>
      <c r="N5" s="224"/>
      <c r="O5" s="224"/>
      <c r="P5" s="224"/>
      <c r="Q5" s="224"/>
      <c r="R5" s="224"/>
      <c r="S5" s="224"/>
      <c r="T5" s="224"/>
      <c r="U5" s="224"/>
      <c r="V5" s="224"/>
      <c r="W5" s="224"/>
      <c r="X5" s="224"/>
      <c r="Y5" s="224"/>
    </row>
    <row r="6" spans="2:25" ht="43.5" customHeight="1" thickBot="1" x14ac:dyDescent="0.4">
      <c r="B6" s="230"/>
      <c r="C6" s="344" t="s">
        <v>38</v>
      </c>
      <c r="D6" s="345" t="str">
        <f>IF(D5="", "Autofills", IFERROR(INDEX(Data!E4:E997, MATCH(D5, Data!D4:D997, 0)), "Not found"))</f>
        <v>Autofills</v>
      </c>
      <c r="E6" s="224"/>
      <c r="F6" s="233"/>
      <c r="G6" s="224"/>
      <c r="H6" s="224"/>
      <c r="I6" s="210" t="s">
        <v>39</v>
      </c>
      <c r="J6" s="224"/>
      <c r="K6" s="224"/>
      <c r="L6" s="224"/>
      <c r="M6" s="224"/>
      <c r="N6" s="224"/>
      <c r="O6" s="224"/>
      <c r="P6" s="224"/>
      <c r="Q6" s="224"/>
      <c r="R6" s="224"/>
      <c r="S6" s="224"/>
      <c r="T6" s="224"/>
      <c r="U6" s="224"/>
      <c r="V6" s="224"/>
      <c r="W6" s="224"/>
      <c r="X6" s="224"/>
      <c r="Y6" s="224"/>
    </row>
    <row r="7" spans="2:25" ht="43.5" customHeight="1" x14ac:dyDescent="0.35">
      <c r="B7" s="230"/>
      <c r="C7" s="341" t="s">
        <v>40</v>
      </c>
      <c r="D7" s="346" t="str">
        <f>IF(D8="Autofills", "Autofills", IF(D8="Not Eligible", "Not Eligible", D8*2))</f>
        <v>Autofills</v>
      </c>
      <c r="E7" s="224"/>
      <c r="F7" s="233"/>
      <c r="G7" s="224"/>
      <c r="H7" s="224"/>
      <c r="I7" s="208"/>
      <c r="J7" s="224"/>
      <c r="K7" s="224"/>
      <c r="L7" s="224"/>
      <c r="M7" s="224"/>
      <c r="N7" s="224"/>
      <c r="O7" s="224"/>
      <c r="P7" s="224"/>
      <c r="Q7" s="224"/>
      <c r="R7" s="224"/>
      <c r="S7" s="224"/>
      <c r="T7" s="224"/>
      <c r="U7" s="224"/>
      <c r="V7" s="224"/>
      <c r="W7" s="224"/>
      <c r="X7" s="224"/>
      <c r="Y7" s="224"/>
    </row>
    <row r="8" spans="2:25" ht="67" customHeight="1" x14ac:dyDescent="0.35">
      <c r="B8" s="230"/>
      <c r="C8" s="342" t="s">
        <v>41</v>
      </c>
      <c r="D8" s="347" t="str">
        <f>IF(D11="Not Eligible", "Not Eligible", IF(D5="", "Select from dropdown", IFERROR(INDEX(Data!I4:I997, MATCH(D5, Data!D4:D997, 0)), "Not found")))</f>
        <v>Autofills</v>
      </c>
      <c r="E8" s="224"/>
      <c r="F8" s="233"/>
      <c r="G8" s="224"/>
      <c r="H8" s="224"/>
      <c r="I8" s="224"/>
      <c r="J8" s="224"/>
      <c r="K8" s="224"/>
      <c r="L8" s="224"/>
      <c r="M8" s="224"/>
      <c r="N8" s="224"/>
      <c r="O8" s="224"/>
      <c r="P8" s="224"/>
      <c r="Q8" s="224"/>
      <c r="R8" s="224"/>
      <c r="S8" s="224"/>
      <c r="T8" s="224"/>
      <c r="U8" s="224"/>
      <c r="V8" s="224"/>
      <c r="W8" s="224"/>
      <c r="X8" s="224"/>
      <c r="Y8" s="224"/>
    </row>
    <row r="9" spans="2:25" ht="89.15" customHeight="1" thickBot="1" x14ac:dyDescent="0.4">
      <c r="B9" s="230"/>
      <c r="C9" s="271" t="s">
        <v>42</v>
      </c>
      <c r="D9" s="348" t="str">
        <f>IF(D8="Not Eligible", "Not Eligible", IF(D8="Autofills", "Autofills", D8*5))</f>
        <v>Autofills</v>
      </c>
      <c r="E9" s="224"/>
      <c r="F9" s="233"/>
      <c r="G9" s="224"/>
      <c r="H9" s="224"/>
      <c r="I9" s="224"/>
      <c r="J9" s="224"/>
      <c r="K9" s="224"/>
      <c r="L9" s="224"/>
      <c r="M9" s="224"/>
      <c r="N9" s="224"/>
      <c r="O9" s="224"/>
      <c r="P9" s="224"/>
      <c r="Q9" s="224"/>
      <c r="R9" s="224"/>
      <c r="S9" s="224"/>
      <c r="T9" s="224"/>
      <c r="U9" s="224"/>
      <c r="V9" s="224"/>
      <c r="W9" s="224"/>
      <c r="X9" s="224"/>
      <c r="Y9" s="224"/>
    </row>
    <row r="10" spans="2:25" ht="66.650000000000006" customHeight="1" thickBot="1" x14ac:dyDescent="0.4">
      <c r="B10" s="230"/>
      <c r="C10" s="338" t="s">
        <v>43</v>
      </c>
      <c r="D10" s="339" t="str">
        <f>IF(D5="", "Autofills", IFERROR(INDEX(Data!H4:H997, MATCH(D5, Data!D4:D997, 0)), "Not found"))</f>
        <v>Autofills</v>
      </c>
      <c r="E10" s="224"/>
      <c r="F10" s="233"/>
      <c r="G10" s="224"/>
      <c r="H10" s="224"/>
      <c r="I10" s="224"/>
      <c r="J10" s="224"/>
      <c r="K10" s="224"/>
      <c r="L10" s="224"/>
      <c r="M10" s="224"/>
      <c r="N10" s="224"/>
      <c r="O10" s="224"/>
      <c r="P10" s="224"/>
      <c r="Q10" s="224"/>
      <c r="R10" s="224"/>
      <c r="S10" s="224"/>
      <c r="T10" s="224"/>
      <c r="U10" s="224"/>
      <c r="V10" s="224"/>
      <c r="W10" s="224"/>
      <c r="X10" s="224"/>
      <c r="Y10" s="224"/>
    </row>
    <row r="11" spans="2:25" ht="65.150000000000006" customHeight="1" thickBot="1" x14ac:dyDescent="0.4">
      <c r="B11" s="230"/>
      <c r="C11" s="145" t="s">
        <v>44</v>
      </c>
      <c r="D11" s="302" t="str">
        <f>IF(D5="", "Autofills", IFERROR(INDEX(Data!L4:L997, MATCH(D5, Data!D4:D997, 0)), "Not found"))</f>
        <v>Autofills</v>
      </c>
      <c r="E11" s="224"/>
      <c r="F11" s="233"/>
      <c r="G11" s="224"/>
      <c r="H11" s="224"/>
      <c r="I11" s="224"/>
      <c r="J11" s="224"/>
      <c r="K11" s="224"/>
      <c r="L11" s="224"/>
      <c r="M11" s="224"/>
      <c r="N11" s="224"/>
      <c r="O11" s="224"/>
      <c r="P11" s="224"/>
      <c r="Q11" s="224"/>
      <c r="R11" s="224"/>
      <c r="S11" s="224"/>
      <c r="T11" s="224"/>
      <c r="U11" s="224"/>
      <c r="V11" s="224"/>
      <c r="W11" s="224"/>
      <c r="X11" s="224"/>
      <c r="Y11" s="224"/>
    </row>
    <row r="12" spans="2:25" ht="21.5" thickBot="1" x14ac:dyDescent="0.4">
      <c r="B12" s="224"/>
      <c r="E12" s="224"/>
      <c r="F12" s="233"/>
      <c r="G12" s="224"/>
      <c r="H12" s="224"/>
      <c r="I12" s="224"/>
      <c r="J12" s="224"/>
      <c r="K12" s="224"/>
      <c r="L12" s="224"/>
      <c r="M12" s="224"/>
      <c r="N12" s="224"/>
      <c r="O12" s="224"/>
      <c r="P12" s="224"/>
      <c r="Q12" s="224"/>
      <c r="R12" s="224"/>
      <c r="S12" s="224"/>
      <c r="T12" s="224"/>
      <c r="U12" s="224"/>
      <c r="V12" s="224"/>
      <c r="W12" s="224"/>
      <c r="X12" s="224"/>
      <c r="Y12" s="224"/>
    </row>
    <row r="13" spans="2:25" s="73" customFormat="1" ht="28.5" customHeight="1" thickTop="1" thickBot="1" x14ac:dyDescent="0.4">
      <c r="C13" s="503" t="s">
        <v>45</v>
      </c>
      <c r="D13" s="504"/>
    </row>
    <row r="14" spans="2:25" ht="25.5" customHeight="1" thickTop="1" x14ac:dyDescent="0.35">
      <c r="B14" s="224"/>
      <c r="C14" s="74" t="s">
        <v>46</v>
      </c>
      <c r="D14" s="69"/>
      <c r="E14" s="224"/>
      <c r="F14" s="224"/>
      <c r="G14" s="224"/>
      <c r="H14" s="224"/>
      <c r="I14" s="224"/>
      <c r="J14" s="224"/>
      <c r="K14" s="224"/>
      <c r="L14" s="224"/>
      <c r="M14" s="224"/>
      <c r="N14" s="224"/>
      <c r="O14" s="224"/>
      <c r="P14" s="224"/>
      <c r="Q14" s="224"/>
      <c r="R14" s="224"/>
      <c r="S14" s="224"/>
      <c r="T14" s="224"/>
      <c r="U14" s="224"/>
      <c r="V14" s="224"/>
      <c r="W14" s="224"/>
      <c r="X14" s="224"/>
      <c r="Y14" s="224"/>
    </row>
    <row r="15" spans="2:25" ht="25.5" customHeight="1" x14ac:dyDescent="0.35">
      <c r="B15" s="224"/>
      <c r="C15" s="75" t="s">
        <v>47</v>
      </c>
      <c r="D15" s="211" t="s">
        <v>48</v>
      </c>
      <c r="E15" s="224"/>
      <c r="F15" s="224"/>
      <c r="G15" s="224"/>
      <c r="H15" s="224"/>
      <c r="I15" s="224"/>
      <c r="J15" s="224"/>
      <c r="K15" s="224"/>
      <c r="L15" s="224"/>
      <c r="M15" s="224"/>
      <c r="N15" s="224"/>
      <c r="O15" s="224"/>
      <c r="P15" s="224"/>
      <c r="Q15" s="224"/>
      <c r="R15" s="224"/>
      <c r="S15" s="224"/>
      <c r="T15" s="224"/>
      <c r="U15" s="224"/>
      <c r="V15" s="224"/>
      <c r="W15" s="224"/>
      <c r="X15" s="224"/>
      <c r="Y15" s="224"/>
    </row>
    <row r="16" spans="2:25" ht="24" customHeight="1" x14ac:dyDescent="0.35">
      <c r="B16" s="224"/>
      <c r="C16" s="75" t="s">
        <v>49</v>
      </c>
      <c r="D16" s="211" t="s">
        <v>50</v>
      </c>
      <c r="E16" s="224"/>
      <c r="F16" s="224"/>
      <c r="G16" s="224"/>
      <c r="H16" s="224"/>
      <c r="I16" s="224"/>
      <c r="J16" s="224"/>
      <c r="K16" s="224"/>
      <c r="L16" s="224"/>
      <c r="M16" s="224"/>
      <c r="N16" s="224"/>
      <c r="O16" s="224"/>
      <c r="P16" s="224"/>
      <c r="Q16" s="224"/>
      <c r="R16" s="224"/>
      <c r="S16" s="224"/>
      <c r="T16" s="224"/>
      <c r="U16" s="224"/>
      <c r="V16" s="224"/>
      <c r="W16" s="224"/>
      <c r="X16" s="224"/>
      <c r="Y16" s="224"/>
    </row>
    <row r="17" spans="2:25" ht="25.5" customHeight="1" x14ac:dyDescent="0.35">
      <c r="B17" s="224"/>
      <c r="C17" s="75" t="s">
        <v>51</v>
      </c>
      <c r="D17" s="211" t="s">
        <v>52</v>
      </c>
      <c r="E17" s="224"/>
      <c r="F17" s="224"/>
      <c r="G17" s="224"/>
      <c r="H17" s="224"/>
      <c r="I17" s="224"/>
      <c r="J17" s="224"/>
      <c r="K17" s="224"/>
      <c r="L17" s="224"/>
      <c r="M17" s="224"/>
      <c r="N17" s="224"/>
      <c r="O17" s="224"/>
      <c r="P17" s="224"/>
      <c r="Q17" s="224"/>
      <c r="R17" s="224"/>
      <c r="S17" s="224"/>
      <c r="T17" s="224"/>
      <c r="U17" s="224"/>
      <c r="V17" s="224"/>
      <c r="W17" s="224"/>
      <c r="X17" s="224"/>
      <c r="Y17" s="224"/>
    </row>
    <row r="18" spans="2:25" ht="25.5" customHeight="1" thickBot="1" x14ac:dyDescent="0.4">
      <c r="B18" s="224"/>
      <c r="C18" s="76" t="s">
        <v>53</v>
      </c>
      <c r="D18" s="212" t="s">
        <v>54</v>
      </c>
      <c r="E18" s="224"/>
      <c r="F18" s="224"/>
      <c r="G18" s="224"/>
      <c r="H18" s="224"/>
      <c r="I18" s="224"/>
      <c r="J18" s="224"/>
      <c r="K18" s="224"/>
      <c r="L18" s="224"/>
      <c r="M18" s="224"/>
      <c r="N18" s="224"/>
      <c r="O18" s="224"/>
      <c r="P18" s="224"/>
      <c r="Q18" s="224"/>
      <c r="R18" s="224"/>
      <c r="S18" s="224"/>
      <c r="T18" s="224"/>
      <c r="U18" s="224"/>
      <c r="V18" s="224"/>
      <c r="W18" s="224"/>
      <c r="X18" s="224"/>
      <c r="Y18" s="224"/>
    </row>
    <row r="19" spans="2:25" ht="15.75" customHeight="1" thickTop="1" thickBot="1" x14ac:dyDescent="0.4">
      <c r="B19" s="227"/>
      <c r="C19" s="77"/>
      <c r="D19" s="70"/>
      <c r="E19" s="227"/>
      <c r="F19" s="227"/>
      <c r="G19" s="227"/>
      <c r="H19" s="227"/>
      <c r="I19" s="227"/>
      <c r="J19" s="227"/>
      <c r="K19" s="227"/>
      <c r="L19" s="227"/>
      <c r="M19" s="227"/>
      <c r="N19" s="227"/>
      <c r="O19" s="227"/>
      <c r="P19" s="227"/>
      <c r="Q19" s="227"/>
      <c r="R19" s="227"/>
      <c r="S19" s="227"/>
      <c r="T19" s="227"/>
      <c r="U19" s="227"/>
      <c r="V19" s="227"/>
      <c r="W19" s="227"/>
      <c r="X19" s="227"/>
      <c r="Y19" s="227"/>
    </row>
    <row r="20" spans="2:25" ht="28.5" customHeight="1" thickTop="1" x14ac:dyDescent="0.35">
      <c r="B20" s="224"/>
      <c r="C20" s="74" t="s">
        <v>55</v>
      </c>
      <c r="D20" s="69"/>
      <c r="E20" s="224"/>
      <c r="F20" s="224"/>
      <c r="G20" s="224"/>
      <c r="H20" s="224"/>
      <c r="I20" s="224"/>
      <c r="J20" s="224"/>
      <c r="K20" s="224"/>
      <c r="L20" s="224"/>
      <c r="M20" s="224"/>
      <c r="N20" s="224"/>
      <c r="O20" s="224"/>
      <c r="P20" s="224"/>
      <c r="Q20" s="224"/>
      <c r="R20" s="224"/>
      <c r="S20" s="224"/>
      <c r="T20" s="224"/>
      <c r="U20" s="224"/>
      <c r="V20" s="224"/>
      <c r="W20" s="224"/>
      <c r="X20" s="224"/>
      <c r="Y20" s="224"/>
    </row>
    <row r="21" spans="2:25" ht="30" customHeight="1" x14ac:dyDescent="0.35">
      <c r="B21" s="224"/>
      <c r="C21" s="75" t="s">
        <v>47</v>
      </c>
      <c r="D21" s="213" t="s">
        <v>48</v>
      </c>
      <c r="E21" s="224"/>
      <c r="F21" s="224"/>
      <c r="G21" s="224"/>
      <c r="H21" s="224"/>
      <c r="I21" s="224"/>
      <c r="J21" s="224"/>
      <c r="K21" s="224"/>
      <c r="L21" s="224"/>
      <c r="M21" s="224"/>
      <c r="N21" s="224"/>
      <c r="O21" s="224"/>
      <c r="P21" s="224"/>
      <c r="Q21" s="224"/>
      <c r="R21" s="224"/>
      <c r="S21" s="224"/>
      <c r="T21" s="224"/>
      <c r="U21" s="224"/>
      <c r="V21" s="224"/>
      <c r="W21" s="224"/>
      <c r="X21" s="224"/>
      <c r="Y21" s="224"/>
    </row>
    <row r="22" spans="2:25" ht="18.649999999999999" customHeight="1" x14ac:dyDescent="0.35">
      <c r="B22" s="224"/>
      <c r="C22" s="75" t="s">
        <v>49</v>
      </c>
      <c r="D22" s="213" t="s">
        <v>50</v>
      </c>
      <c r="E22" s="224"/>
      <c r="F22" s="224"/>
      <c r="G22" s="224"/>
      <c r="H22" s="224"/>
      <c r="I22" s="224"/>
      <c r="J22" s="224"/>
      <c r="K22" s="224"/>
      <c r="L22" s="224"/>
      <c r="M22" s="224"/>
      <c r="N22" s="224"/>
      <c r="O22" s="224"/>
      <c r="P22" s="224"/>
      <c r="Q22" s="224"/>
      <c r="R22" s="224"/>
      <c r="S22" s="224"/>
      <c r="T22" s="224"/>
      <c r="U22" s="224"/>
      <c r="V22" s="224"/>
      <c r="W22" s="224"/>
      <c r="X22" s="224"/>
      <c r="Y22" s="224"/>
    </row>
    <row r="23" spans="2:25" ht="24" customHeight="1" x14ac:dyDescent="0.35">
      <c r="B23" s="224"/>
      <c r="C23" s="78" t="s">
        <v>51</v>
      </c>
      <c r="D23" s="214" t="s">
        <v>52</v>
      </c>
      <c r="E23" s="224"/>
      <c r="F23" s="224"/>
      <c r="G23" s="224"/>
      <c r="H23" s="224"/>
      <c r="I23" s="224"/>
      <c r="J23" s="224"/>
      <c r="K23" s="224"/>
      <c r="L23" s="224"/>
      <c r="M23" s="224"/>
      <c r="N23" s="224"/>
      <c r="O23" s="224"/>
      <c r="P23" s="224"/>
      <c r="Q23" s="224"/>
      <c r="R23" s="224"/>
      <c r="S23" s="224"/>
      <c r="T23" s="224"/>
      <c r="U23" s="224"/>
      <c r="V23" s="224"/>
      <c r="W23" s="224"/>
      <c r="X23" s="224"/>
      <c r="Y23" s="224"/>
    </row>
    <row r="24" spans="2:25" ht="26.15" customHeight="1" thickBot="1" x14ac:dyDescent="0.4">
      <c r="B24" s="224"/>
      <c r="C24" s="79" t="s">
        <v>53</v>
      </c>
      <c r="D24" s="215" t="s">
        <v>54</v>
      </c>
      <c r="E24" s="224"/>
      <c r="F24" s="224"/>
      <c r="G24" s="224"/>
      <c r="H24" s="224"/>
      <c r="I24" s="224"/>
      <c r="J24" s="224"/>
      <c r="K24" s="224"/>
      <c r="L24" s="224"/>
      <c r="M24" s="224"/>
      <c r="N24" s="224"/>
      <c r="O24" s="224"/>
      <c r="P24" s="224"/>
      <c r="Q24" s="224"/>
      <c r="R24" s="224"/>
      <c r="S24" s="224"/>
      <c r="T24" s="224"/>
      <c r="U24" s="224"/>
      <c r="V24" s="224"/>
      <c r="W24" s="224"/>
      <c r="X24" s="224"/>
      <c r="Y24" s="224"/>
    </row>
    <row r="25" spans="2:25" ht="15.75" customHeight="1" thickTop="1" thickBot="1" x14ac:dyDescent="0.4">
      <c r="B25" s="227"/>
      <c r="E25" s="224"/>
      <c r="F25" s="224"/>
      <c r="G25" s="224"/>
      <c r="H25" s="224"/>
      <c r="I25" s="224"/>
      <c r="J25" s="224"/>
      <c r="K25" s="224"/>
      <c r="L25" s="224"/>
      <c r="M25" s="224"/>
      <c r="N25" s="224"/>
      <c r="O25" s="224"/>
      <c r="P25" s="224"/>
      <c r="Q25" s="224"/>
      <c r="R25" s="224"/>
      <c r="S25" s="224"/>
      <c r="T25" s="224"/>
      <c r="U25" s="224"/>
      <c r="V25" s="224"/>
      <c r="W25" s="224"/>
      <c r="X25" s="224"/>
      <c r="Y25" s="224"/>
    </row>
    <row r="26" spans="2:25" ht="27.65" customHeight="1" thickTop="1" x14ac:dyDescent="0.35">
      <c r="B26" s="224"/>
      <c r="C26" s="80" t="s">
        <v>56</v>
      </c>
      <c r="D26" s="71"/>
      <c r="E26" s="224"/>
      <c r="F26" s="224"/>
      <c r="G26" s="224"/>
      <c r="H26" s="224"/>
      <c r="I26" s="224"/>
      <c r="J26" s="224"/>
      <c r="K26" s="224"/>
      <c r="L26" s="224"/>
      <c r="M26" s="224"/>
      <c r="N26" s="224"/>
      <c r="O26" s="224"/>
      <c r="P26" s="224"/>
      <c r="Q26" s="224"/>
      <c r="R26" s="224"/>
      <c r="S26" s="224"/>
      <c r="T26" s="224"/>
      <c r="U26" s="224"/>
      <c r="V26" s="224"/>
      <c r="W26" s="224"/>
      <c r="X26" s="224"/>
      <c r="Y26" s="224"/>
    </row>
    <row r="27" spans="2:25" ht="22.5" customHeight="1" x14ac:dyDescent="0.35">
      <c r="B27" s="224"/>
      <c r="C27" s="81" t="s">
        <v>47</v>
      </c>
      <c r="D27" s="216" t="s">
        <v>48</v>
      </c>
      <c r="E27" s="224"/>
      <c r="F27" s="224"/>
      <c r="G27" s="224"/>
      <c r="H27" s="224"/>
      <c r="I27" s="224"/>
      <c r="J27" s="224"/>
      <c r="K27" s="224"/>
      <c r="L27" s="224"/>
      <c r="M27" s="224"/>
      <c r="N27" s="224"/>
      <c r="O27" s="224"/>
      <c r="P27" s="224"/>
      <c r="Q27" s="224"/>
      <c r="R27" s="224"/>
      <c r="S27" s="224"/>
      <c r="T27" s="224"/>
      <c r="U27" s="224"/>
      <c r="V27" s="224"/>
      <c r="W27" s="224"/>
      <c r="X27" s="224"/>
      <c r="Y27" s="224"/>
    </row>
    <row r="28" spans="2:25" ht="26.15" customHeight="1" x14ac:dyDescent="0.35">
      <c r="B28" s="224"/>
      <c r="C28" s="82" t="s">
        <v>49</v>
      </c>
      <c r="D28" s="217" t="s">
        <v>50</v>
      </c>
      <c r="E28" s="224"/>
      <c r="F28" s="224"/>
      <c r="G28" s="224"/>
      <c r="H28" s="224"/>
      <c r="I28" s="224"/>
      <c r="J28" s="224"/>
      <c r="K28" s="224"/>
      <c r="L28" s="224"/>
      <c r="M28" s="224"/>
      <c r="N28" s="224"/>
      <c r="O28" s="224"/>
      <c r="P28" s="224"/>
      <c r="Q28" s="224"/>
      <c r="R28" s="224"/>
      <c r="S28" s="224"/>
      <c r="T28" s="224"/>
      <c r="U28" s="224"/>
      <c r="V28" s="224"/>
      <c r="W28" s="224"/>
      <c r="X28" s="224"/>
      <c r="Y28" s="224"/>
    </row>
    <row r="29" spans="2:25" ht="20.149999999999999" customHeight="1" x14ac:dyDescent="0.35">
      <c r="B29" s="224"/>
      <c r="C29" s="82" t="s">
        <v>51</v>
      </c>
      <c r="D29" s="217" t="s">
        <v>52</v>
      </c>
      <c r="E29" s="224"/>
      <c r="F29" s="224"/>
      <c r="G29" s="224"/>
      <c r="H29" s="224"/>
      <c r="I29" s="224"/>
      <c r="J29" s="224"/>
      <c r="K29" s="224"/>
      <c r="L29" s="224"/>
      <c r="M29" s="224"/>
      <c r="N29" s="224"/>
      <c r="O29" s="224"/>
      <c r="P29" s="224"/>
      <c r="Q29" s="224"/>
      <c r="R29" s="224"/>
      <c r="S29" s="224"/>
      <c r="T29" s="224"/>
      <c r="U29" s="224"/>
      <c r="V29" s="224"/>
      <c r="W29" s="224"/>
      <c r="X29" s="224"/>
      <c r="Y29" s="224"/>
    </row>
    <row r="30" spans="2:25" ht="26.15" customHeight="1" thickBot="1" x14ac:dyDescent="0.4">
      <c r="B30" s="224"/>
      <c r="C30" s="79" t="s">
        <v>53</v>
      </c>
      <c r="D30" s="215" t="s">
        <v>54</v>
      </c>
      <c r="E30" s="224"/>
      <c r="F30" s="224"/>
      <c r="G30" s="224"/>
      <c r="H30" s="224"/>
      <c r="I30" s="224"/>
      <c r="J30" s="224"/>
      <c r="K30" s="224"/>
      <c r="L30" s="224"/>
      <c r="M30" s="224"/>
      <c r="N30" s="224"/>
      <c r="O30" s="224"/>
      <c r="P30" s="224"/>
      <c r="Q30" s="224"/>
      <c r="R30" s="224"/>
      <c r="S30" s="224"/>
      <c r="T30" s="224"/>
      <c r="U30" s="224"/>
      <c r="V30" s="224"/>
      <c r="W30" s="224"/>
      <c r="X30" s="224"/>
      <c r="Y30" s="224"/>
    </row>
    <row r="31" spans="2:25" ht="15.75" customHeight="1" thickTop="1" thickBot="1" x14ac:dyDescent="0.4">
      <c r="B31" s="227"/>
      <c r="C31" s="77"/>
      <c r="D31" s="70"/>
      <c r="E31" s="227"/>
      <c r="F31" s="227"/>
      <c r="G31" s="227"/>
      <c r="H31" s="227"/>
      <c r="I31" s="227"/>
      <c r="J31" s="227"/>
      <c r="K31" s="227"/>
      <c r="L31" s="227"/>
      <c r="M31" s="227"/>
      <c r="N31" s="227"/>
      <c r="O31" s="227"/>
      <c r="P31" s="227"/>
      <c r="Q31" s="227"/>
      <c r="R31" s="227"/>
      <c r="S31" s="227"/>
      <c r="T31" s="227"/>
      <c r="U31" s="227"/>
      <c r="V31" s="227"/>
      <c r="W31" s="227"/>
      <c r="X31" s="227"/>
      <c r="Y31" s="227"/>
    </row>
    <row r="32" spans="2:25" ht="23.15" customHeight="1" thickTop="1" x14ac:dyDescent="0.35">
      <c r="B32" s="224"/>
      <c r="C32" s="80" t="s">
        <v>57</v>
      </c>
      <c r="D32" s="71"/>
      <c r="E32" s="224"/>
      <c r="F32" s="224"/>
      <c r="G32" s="224"/>
      <c r="H32" s="224"/>
      <c r="I32" s="224"/>
      <c r="J32" s="224"/>
      <c r="K32" s="224"/>
      <c r="L32" s="224"/>
      <c r="M32" s="224"/>
      <c r="N32" s="224"/>
      <c r="O32" s="224"/>
      <c r="P32" s="224"/>
      <c r="Q32" s="224"/>
      <c r="R32" s="224"/>
      <c r="S32" s="224"/>
      <c r="T32" s="224"/>
      <c r="U32" s="224"/>
      <c r="V32" s="224"/>
      <c r="W32" s="224"/>
      <c r="X32" s="224"/>
      <c r="Y32" s="224"/>
    </row>
    <row r="33" spans="2:25" ht="24" customHeight="1" x14ac:dyDescent="0.35">
      <c r="B33" s="224"/>
      <c r="C33" s="81" t="s">
        <v>47</v>
      </c>
      <c r="D33" s="194" t="s">
        <v>48</v>
      </c>
      <c r="E33" s="224"/>
      <c r="F33" s="224"/>
      <c r="G33" s="224"/>
      <c r="H33" s="224"/>
      <c r="I33" s="224"/>
      <c r="J33" s="224"/>
      <c r="K33" s="224"/>
      <c r="L33" s="224"/>
      <c r="M33" s="224"/>
      <c r="N33" s="224"/>
      <c r="O33" s="224"/>
      <c r="P33" s="224"/>
      <c r="Q33" s="224"/>
      <c r="R33" s="224"/>
      <c r="S33" s="224"/>
      <c r="T33" s="224"/>
      <c r="U33" s="224"/>
      <c r="V33" s="224"/>
      <c r="W33" s="224"/>
      <c r="X33" s="224"/>
      <c r="Y33" s="224"/>
    </row>
    <row r="34" spans="2:25" ht="21" customHeight="1" x14ac:dyDescent="0.35">
      <c r="B34" s="224"/>
      <c r="C34" s="82" t="s">
        <v>49</v>
      </c>
      <c r="D34" s="195" t="s">
        <v>50</v>
      </c>
      <c r="E34" s="224"/>
      <c r="F34" s="224"/>
      <c r="G34" s="224"/>
      <c r="H34" s="224"/>
      <c r="I34" s="224"/>
      <c r="J34" s="224"/>
      <c r="K34" s="224"/>
      <c r="L34" s="224"/>
      <c r="M34" s="224"/>
      <c r="N34" s="224"/>
      <c r="O34" s="224"/>
      <c r="P34" s="224"/>
      <c r="Q34" s="224"/>
      <c r="R34" s="224"/>
      <c r="S34" s="224"/>
      <c r="T34" s="224"/>
      <c r="U34" s="224"/>
      <c r="V34" s="224"/>
      <c r="W34" s="224"/>
      <c r="X34" s="224"/>
      <c r="Y34" s="224"/>
    </row>
    <row r="35" spans="2:25" ht="23.15" customHeight="1" x14ac:dyDescent="0.35">
      <c r="B35" s="224"/>
      <c r="C35" s="82" t="s">
        <v>51</v>
      </c>
      <c r="D35" s="195" t="s">
        <v>52</v>
      </c>
      <c r="E35" s="224"/>
      <c r="F35" s="224"/>
      <c r="G35" s="224"/>
      <c r="H35" s="224"/>
      <c r="I35" s="224"/>
      <c r="J35" s="224"/>
      <c r="K35" s="224"/>
      <c r="L35" s="224"/>
      <c r="M35" s="224"/>
      <c r="N35" s="224"/>
      <c r="O35" s="224"/>
      <c r="P35" s="224"/>
      <c r="Q35" s="224"/>
      <c r="R35" s="224"/>
      <c r="S35" s="224"/>
      <c r="T35" s="224"/>
      <c r="U35" s="224"/>
      <c r="V35" s="224"/>
      <c r="W35" s="224"/>
      <c r="X35" s="224"/>
      <c r="Y35" s="224"/>
    </row>
    <row r="36" spans="2:25" ht="25.5" customHeight="1" thickBot="1" x14ac:dyDescent="0.4">
      <c r="B36" s="224"/>
      <c r="C36" s="79" t="s">
        <v>53</v>
      </c>
      <c r="D36" s="196" t="s">
        <v>54</v>
      </c>
      <c r="E36" s="224"/>
      <c r="F36" s="224"/>
      <c r="G36" s="224"/>
      <c r="H36" s="224"/>
      <c r="I36" s="224"/>
      <c r="J36" s="224"/>
      <c r="K36" s="224"/>
      <c r="L36" s="224"/>
      <c r="M36" s="224"/>
      <c r="N36" s="224"/>
      <c r="O36" s="224"/>
      <c r="P36" s="224"/>
      <c r="Q36" s="224"/>
      <c r="R36" s="224"/>
      <c r="S36" s="224"/>
      <c r="T36" s="224"/>
      <c r="U36" s="224"/>
      <c r="V36" s="224"/>
      <c r="W36" s="224"/>
      <c r="X36" s="224"/>
      <c r="Y36" s="224"/>
    </row>
    <row r="37" spans="2:25" ht="18.75" customHeight="1" thickTop="1" x14ac:dyDescent="0.35">
      <c r="B37" s="224"/>
      <c r="E37" s="224"/>
      <c r="F37" s="224"/>
      <c r="G37" s="224"/>
      <c r="H37" s="224"/>
      <c r="I37" s="224"/>
      <c r="J37" s="224"/>
      <c r="K37" s="224"/>
      <c r="L37" s="224"/>
      <c r="M37" s="224"/>
      <c r="N37" s="224"/>
      <c r="O37" s="224"/>
      <c r="P37" s="224"/>
      <c r="Q37" s="224"/>
      <c r="R37" s="224"/>
      <c r="S37" s="224"/>
      <c r="T37" s="224"/>
      <c r="U37" s="224"/>
      <c r="V37" s="224"/>
      <c r="W37" s="224"/>
      <c r="X37" s="224"/>
      <c r="Y37" s="224"/>
    </row>
    <row r="38" spans="2:25" ht="15.75" customHeight="1" x14ac:dyDescent="0.35">
      <c r="B38" s="224"/>
      <c r="E38" s="224"/>
      <c r="F38" s="224"/>
      <c r="G38" s="224"/>
      <c r="H38" s="224"/>
      <c r="I38" s="224"/>
      <c r="J38" s="224"/>
      <c r="K38" s="224"/>
      <c r="L38" s="224"/>
      <c r="M38" s="224"/>
      <c r="N38" s="224"/>
      <c r="O38" s="224"/>
      <c r="P38" s="224"/>
      <c r="Q38" s="224"/>
      <c r="R38" s="224"/>
      <c r="S38" s="224"/>
      <c r="T38" s="224"/>
      <c r="U38" s="224"/>
      <c r="V38" s="224"/>
      <c r="W38" s="224"/>
      <c r="X38" s="224"/>
      <c r="Y38" s="224"/>
    </row>
    <row r="39" spans="2:25" ht="15.75" customHeight="1" x14ac:dyDescent="0.35">
      <c r="B39" s="224"/>
      <c r="E39" s="224"/>
      <c r="F39" s="224"/>
      <c r="G39" s="224"/>
      <c r="H39" s="224"/>
      <c r="I39" s="224"/>
      <c r="J39" s="224"/>
      <c r="K39" s="224"/>
      <c r="L39" s="224"/>
      <c r="M39" s="224"/>
      <c r="N39" s="224"/>
      <c r="O39" s="224"/>
      <c r="P39" s="224"/>
      <c r="Q39" s="224"/>
      <c r="R39" s="224"/>
      <c r="S39" s="224"/>
      <c r="T39" s="224"/>
      <c r="U39" s="224"/>
      <c r="V39" s="224"/>
      <c r="W39" s="224"/>
      <c r="X39" s="224"/>
      <c r="Y39" s="224"/>
    </row>
    <row r="40" spans="2:25" ht="15.75" customHeight="1" x14ac:dyDescent="0.35">
      <c r="B40" s="224"/>
      <c r="E40" s="224"/>
      <c r="F40" s="224"/>
      <c r="G40" s="224"/>
      <c r="H40" s="224"/>
      <c r="I40" s="224"/>
      <c r="J40" s="224"/>
      <c r="K40" s="224"/>
      <c r="L40" s="224"/>
      <c r="M40" s="224"/>
      <c r="N40" s="224"/>
      <c r="O40" s="224"/>
      <c r="P40" s="224"/>
      <c r="Q40" s="224"/>
      <c r="R40" s="224"/>
      <c r="S40" s="224"/>
      <c r="T40" s="224"/>
      <c r="U40" s="224"/>
      <c r="V40" s="224"/>
      <c r="W40" s="224"/>
      <c r="X40" s="224"/>
      <c r="Y40" s="224"/>
    </row>
    <row r="41" spans="2:25" ht="15.75" customHeight="1" x14ac:dyDescent="0.35">
      <c r="B41" s="224"/>
      <c r="E41" s="224"/>
      <c r="F41" s="224"/>
      <c r="G41" s="224"/>
      <c r="H41" s="224"/>
      <c r="I41" s="224"/>
      <c r="J41" s="224"/>
      <c r="K41" s="224"/>
      <c r="L41" s="224"/>
      <c r="M41" s="224"/>
      <c r="N41" s="224"/>
      <c r="O41" s="224"/>
      <c r="P41" s="224"/>
      <c r="Q41" s="224"/>
      <c r="R41" s="224"/>
      <c r="S41" s="224"/>
      <c r="T41" s="224"/>
      <c r="U41" s="224"/>
      <c r="V41" s="224"/>
      <c r="W41" s="224"/>
      <c r="X41" s="224"/>
      <c r="Y41" s="224"/>
    </row>
    <row r="42" spans="2:25" ht="15.75" customHeight="1" x14ac:dyDescent="0.35">
      <c r="B42" s="224"/>
      <c r="E42" s="224"/>
      <c r="F42" s="224"/>
      <c r="G42" s="224"/>
      <c r="H42" s="224"/>
      <c r="I42" s="224"/>
      <c r="J42" s="224"/>
      <c r="K42" s="224"/>
      <c r="L42" s="224"/>
      <c r="M42" s="224"/>
      <c r="N42" s="224"/>
      <c r="O42" s="224"/>
      <c r="P42" s="224"/>
      <c r="Q42" s="224"/>
      <c r="R42" s="224"/>
      <c r="S42" s="224"/>
      <c r="T42" s="224"/>
      <c r="U42" s="224"/>
      <c r="V42" s="224"/>
      <c r="W42" s="224"/>
      <c r="X42" s="224"/>
      <c r="Y42" s="224"/>
    </row>
    <row r="43" spans="2:25" ht="15.75" customHeight="1" x14ac:dyDescent="0.35">
      <c r="B43" s="224"/>
      <c r="E43" s="224"/>
      <c r="F43" s="224"/>
      <c r="G43" s="224"/>
      <c r="H43" s="224"/>
      <c r="I43" s="224"/>
      <c r="J43" s="224"/>
      <c r="K43" s="224"/>
      <c r="L43" s="224"/>
      <c r="M43" s="224"/>
      <c r="N43" s="224"/>
      <c r="O43" s="224"/>
      <c r="P43" s="224"/>
      <c r="Q43" s="224"/>
      <c r="R43" s="224"/>
      <c r="S43" s="224"/>
      <c r="T43" s="224"/>
      <c r="U43" s="224"/>
      <c r="V43" s="224"/>
      <c r="W43" s="224"/>
      <c r="X43" s="224"/>
      <c r="Y43" s="224"/>
    </row>
    <row r="44" spans="2:25" ht="15.75" customHeight="1" x14ac:dyDescent="0.35">
      <c r="B44" s="224"/>
      <c r="E44" s="224"/>
      <c r="F44" s="224"/>
      <c r="G44" s="224"/>
      <c r="H44" s="224"/>
      <c r="I44" s="224"/>
      <c r="J44" s="224"/>
      <c r="K44" s="224"/>
      <c r="L44" s="224"/>
      <c r="M44" s="224"/>
      <c r="N44" s="224"/>
      <c r="O44" s="224"/>
      <c r="P44" s="224"/>
      <c r="Q44" s="224"/>
      <c r="R44" s="224"/>
      <c r="S44" s="224"/>
      <c r="T44" s="224"/>
      <c r="U44" s="224"/>
      <c r="V44" s="224"/>
      <c r="W44" s="224"/>
      <c r="X44" s="224"/>
      <c r="Y44" s="224"/>
    </row>
    <row r="45" spans="2:25" ht="15.75" customHeight="1" x14ac:dyDescent="0.35">
      <c r="B45" s="224"/>
      <c r="E45" s="224"/>
      <c r="F45" s="224"/>
      <c r="G45" s="224"/>
      <c r="H45" s="224"/>
      <c r="I45" s="224"/>
      <c r="J45" s="224"/>
      <c r="K45" s="224"/>
      <c r="L45" s="224"/>
      <c r="M45" s="224"/>
      <c r="N45" s="224"/>
      <c r="O45" s="224"/>
      <c r="P45" s="224"/>
      <c r="Q45" s="224"/>
      <c r="R45" s="224"/>
      <c r="S45" s="224"/>
      <c r="T45" s="224"/>
      <c r="U45" s="224"/>
      <c r="V45" s="224"/>
      <c r="W45" s="224"/>
      <c r="X45" s="224"/>
      <c r="Y45" s="224"/>
    </row>
    <row r="46" spans="2:25" ht="15.75" customHeight="1" x14ac:dyDescent="0.35">
      <c r="B46" s="224"/>
      <c r="E46" s="224"/>
      <c r="F46" s="224"/>
      <c r="G46" s="224"/>
      <c r="H46" s="224"/>
      <c r="I46" s="224"/>
      <c r="J46" s="224"/>
      <c r="K46" s="224"/>
      <c r="L46" s="224"/>
      <c r="M46" s="224"/>
      <c r="N46" s="224"/>
      <c r="O46" s="224"/>
      <c r="P46" s="224"/>
      <c r="Q46" s="224"/>
      <c r="R46" s="224"/>
      <c r="S46" s="224"/>
      <c r="T46" s="224"/>
      <c r="U46" s="224"/>
      <c r="V46" s="224"/>
      <c r="W46" s="224"/>
      <c r="X46" s="224"/>
      <c r="Y46" s="224"/>
    </row>
    <row r="47" spans="2:25" ht="15.75" customHeight="1" x14ac:dyDescent="0.35">
      <c r="B47" s="224"/>
      <c r="E47" s="224"/>
      <c r="F47" s="224"/>
      <c r="G47" s="224"/>
      <c r="H47" s="224"/>
      <c r="I47" s="224"/>
      <c r="J47" s="224"/>
      <c r="K47" s="224"/>
      <c r="L47" s="224"/>
      <c r="M47" s="224"/>
      <c r="N47" s="224"/>
      <c r="O47" s="224"/>
      <c r="P47" s="224"/>
      <c r="Q47" s="224"/>
      <c r="R47" s="224"/>
      <c r="S47" s="224"/>
      <c r="T47" s="224"/>
      <c r="U47" s="224"/>
      <c r="V47" s="224"/>
      <c r="W47" s="224"/>
      <c r="X47" s="224"/>
      <c r="Y47" s="224"/>
    </row>
    <row r="48" spans="2:25" ht="15.75" customHeight="1" x14ac:dyDescent="0.35">
      <c r="B48" s="224"/>
      <c r="E48" s="224"/>
      <c r="F48" s="224"/>
      <c r="G48" s="224"/>
      <c r="H48" s="224"/>
      <c r="I48" s="224"/>
      <c r="J48" s="224"/>
      <c r="K48" s="224"/>
      <c r="L48" s="224"/>
      <c r="M48" s="224"/>
      <c r="N48" s="224"/>
      <c r="O48" s="224"/>
      <c r="P48" s="224"/>
      <c r="Q48" s="224"/>
      <c r="R48" s="224"/>
      <c r="S48" s="224"/>
      <c r="T48" s="224"/>
      <c r="U48" s="224"/>
      <c r="V48" s="224"/>
      <c r="W48" s="224"/>
      <c r="X48" s="224"/>
      <c r="Y48" s="224"/>
    </row>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sheetData>
  <sheetProtection algorithmName="SHA-512" hashValue="J9aHd0gsQ6wKGaT1Tb647/tIbUX/dTHhI90DBD0hAO55aZBEEyW6IS/poaHNdE1JpweDcBOvJc/QfrWG/nAijQ==" saltValue="YsvJCflzExM/HeIlM14E9w==" spinCount="100000" sheet="1" objects="1" scenarios="1"/>
  <mergeCells count="2">
    <mergeCell ref="C13:D13"/>
    <mergeCell ref="C4:D4"/>
  </mergeCells>
  <conditionalFormatting sqref="D5 D15:D18 D21:D24 D27:D30">
    <cfRule type="containsText" dxfId="56" priority="15" operator="containsText" text="(enter">
      <formula>NOT(ISERROR(SEARCH(("(enter"),(D5))))</formula>
    </cfRule>
  </conditionalFormatting>
  <conditionalFormatting sqref="D5">
    <cfRule type="containsText" dxfId="55" priority="14" operator="containsText" text="Select from">
      <formula>NOT(ISERROR(SEARCH("Select from",D5)))</formula>
    </cfRule>
    <cfRule type="notContainsBlanks" dxfId="54" priority="19">
      <formula>LEN(TRIM(D5))&gt;0</formula>
    </cfRule>
  </conditionalFormatting>
  <conditionalFormatting sqref="D6:D7">
    <cfRule type="cellIs" dxfId="53" priority="17" operator="equal">
      <formula>"Autofills"</formula>
    </cfRule>
  </conditionalFormatting>
  <conditionalFormatting sqref="D7:D9">
    <cfRule type="cellIs" dxfId="52" priority="4" operator="equal">
      <formula>"Autofills"</formula>
    </cfRule>
  </conditionalFormatting>
  <conditionalFormatting sqref="D7:D10">
    <cfRule type="containsText" dxfId="51" priority="6" operator="containsText" text="Not Eligible">
      <formula>NOT(ISERROR(SEARCH("Not Eligible",D7)))</formula>
    </cfRule>
  </conditionalFormatting>
  <conditionalFormatting sqref="D10:D11">
    <cfRule type="cellIs" dxfId="50" priority="1" operator="equal">
      <formula>"Autofills"</formula>
    </cfRule>
  </conditionalFormatting>
  <conditionalFormatting sqref="D11">
    <cfRule type="containsText" dxfId="49" priority="8" operator="containsText" text="Not Eligible">
      <formula>NOT(ISERROR(SEARCH("Not Eligible",D11)))</formula>
    </cfRule>
  </conditionalFormatting>
  <conditionalFormatting sqref="D15:D18 D21:D24 D27:D30">
    <cfRule type="containsBlanks" dxfId="48" priority="9">
      <formula>LEN(TRIM(D15))=0</formula>
    </cfRule>
  </conditionalFormatting>
  <conditionalFormatting sqref="D33:D36">
    <cfRule type="containsText" dxfId="47" priority="18" operator="containsText" text="(enter">
      <formula>NOT(ISERROR(SEARCH(("(enter"),(D33))))</formula>
    </cfRule>
  </conditionalFormatting>
  <pageMargins left="0.7" right="0.7" top="0.75" bottom="0.75" header="0" footer="0"/>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ErrorMessage="1" xr:uid="{00000000-0002-0000-0100-000000000000}">
          <x14:formula1>
            <xm:f>Data!$D$4:$D$200</xm:f>
          </x14:formula1>
          <xm:sqref>D5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5571C0-3186-411A-BB0F-CA415FE6082F}">
  <sheetPr codeName="Sheet3">
    <tabColor rgb="FFD9EAD3"/>
  </sheetPr>
  <dimension ref="B1:C31"/>
  <sheetViews>
    <sheetView zoomScale="70" zoomScaleNormal="70" workbookViewId="0"/>
  </sheetViews>
  <sheetFormatPr defaultRowHeight="14.5" x14ac:dyDescent="0.35"/>
  <cols>
    <col min="2" max="2" width="198.453125" customWidth="1"/>
    <col min="3" max="3" width="23.1796875" customWidth="1"/>
  </cols>
  <sheetData>
    <row r="1" spans="2:3" ht="15" thickBot="1" x14ac:dyDescent="0.4"/>
    <row r="2" spans="2:3" ht="65.5" customHeight="1" thickBot="1" x14ac:dyDescent="0.4">
      <c r="B2" s="324" t="s">
        <v>58</v>
      </c>
      <c r="C2" s="325"/>
    </row>
    <row r="3" spans="2:3" ht="258.75" customHeight="1" thickBot="1" x14ac:dyDescent="0.4">
      <c r="B3" s="407" t="s">
        <v>59</v>
      </c>
      <c r="C3" s="337"/>
    </row>
    <row r="4" spans="2:3" ht="15" thickBot="1" x14ac:dyDescent="0.4"/>
    <row r="5" spans="2:3" ht="39.75" customHeight="1" thickBot="1" x14ac:dyDescent="0.4">
      <c r="B5" s="408" t="s">
        <v>60</v>
      </c>
      <c r="C5" s="409"/>
    </row>
    <row r="6" spans="2:3" ht="56.25" customHeight="1" thickBot="1" x14ac:dyDescent="0.4">
      <c r="B6" s="410" t="s">
        <v>61</v>
      </c>
      <c r="C6" s="410" t="s">
        <v>62</v>
      </c>
    </row>
    <row r="7" spans="2:3" ht="40" customHeight="1" x14ac:dyDescent="0.35">
      <c r="B7" s="469" t="s">
        <v>63</v>
      </c>
      <c r="C7" s="451" t="s">
        <v>64</v>
      </c>
    </row>
    <row r="8" spans="2:3" ht="52" customHeight="1" x14ac:dyDescent="0.35">
      <c r="B8" s="468" t="s">
        <v>65</v>
      </c>
      <c r="C8" s="452" t="s">
        <v>64</v>
      </c>
    </row>
    <row r="9" spans="2:3" ht="52" customHeight="1" x14ac:dyDescent="0.35">
      <c r="B9" s="459" t="s">
        <v>66</v>
      </c>
      <c r="C9" s="452" t="s">
        <v>64</v>
      </c>
    </row>
    <row r="10" spans="2:3" ht="52" customHeight="1" x14ac:dyDescent="0.35">
      <c r="B10" s="468" t="s">
        <v>67</v>
      </c>
      <c r="C10" s="452" t="s">
        <v>68</v>
      </c>
    </row>
    <row r="11" spans="2:3" ht="52" customHeight="1" x14ac:dyDescent="0.35">
      <c r="B11" s="468" t="s">
        <v>69</v>
      </c>
      <c r="C11" s="452" t="s">
        <v>68</v>
      </c>
    </row>
    <row r="12" spans="2:3" ht="52" customHeight="1" thickBot="1" x14ac:dyDescent="0.4">
      <c r="B12" s="467" t="s">
        <v>632</v>
      </c>
      <c r="C12" s="453" t="s">
        <v>70</v>
      </c>
    </row>
    <row r="13" spans="2:3" ht="59.5" customHeight="1" thickBot="1" x14ac:dyDescent="0.4">
      <c r="B13" s="411" t="s">
        <v>71</v>
      </c>
      <c r="C13" s="412" t="s">
        <v>62</v>
      </c>
    </row>
    <row r="14" spans="2:3" ht="49.5" customHeight="1" x14ac:dyDescent="0.35">
      <c r="B14" s="454" t="s">
        <v>633</v>
      </c>
      <c r="C14" s="455" t="s">
        <v>68</v>
      </c>
    </row>
    <row r="15" spans="2:3" ht="35.15" customHeight="1" x14ac:dyDescent="0.35">
      <c r="B15" s="466" t="s">
        <v>72</v>
      </c>
      <c r="C15" s="456" t="s">
        <v>68</v>
      </c>
    </row>
    <row r="16" spans="2:3" ht="57.75" customHeight="1" thickBot="1" x14ac:dyDescent="0.4">
      <c r="B16" s="463" t="s">
        <v>73</v>
      </c>
      <c r="C16" s="457" t="s">
        <v>68</v>
      </c>
    </row>
    <row r="17" spans="2:3" ht="15" thickBot="1" x14ac:dyDescent="0.4"/>
    <row r="18" spans="2:3" ht="48.75" customHeight="1" thickBot="1" x14ac:dyDescent="0.4">
      <c r="B18" s="408" t="s">
        <v>74</v>
      </c>
      <c r="C18" s="409"/>
    </row>
    <row r="19" spans="2:3" ht="54.75" customHeight="1" x14ac:dyDescent="0.35">
      <c r="B19" s="413" t="s">
        <v>61</v>
      </c>
      <c r="C19" s="413" t="s">
        <v>62</v>
      </c>
    </row>
    <row r="20" spans="2:3" ht="57" customHeight="1" x14ac:dyDescent="0.35">
      <c r="B20" s="458" t="s">
        <v>75</v>
      </c>
      <c r="C20" s="452" t="s">
        <v>64</v>
      </c>
    </row>
    <row r="21" spans="2:3" ht="95.25" customHeight="1" x14ac:dyDescent="0.35">
      <c r="B21" s="459" t="s">
        <v>76</v>
      </c>
      <c r="C21" s="452" t="s">
        <v>64</v>
      </c>
    </row>
    <row r="22" spans="2:3" ht="74.150000000000006" customHeight="1" x14ac:dyDescent="0.35">
      <c r="B22" s="459" t="s">
        <v>77</v>
      </c>
      <c r="C22" s="452" t="s">
        <v>64</v>
      </c>
    </row>
    <row r="23" spans="2:3" ht="66.650000000000006" customHeight="1" x14ac:dyDescent="0.35">
      <c r="B23" s="458" t="s">
        <v>78</v>
      </c>
      <c r="C23" s="452" t="s">
        <v>64</v>
      </c>
    </row>
    <row r="24" spans="2:3" ht="57.65" customHeight="1" x14ac:dyDescent="0.35">
      <c r="B24" s="458" t="s">
        <v>79</v>
      </c>
      <c r="C24" s="452" t="s">
        <v>64</v>
      </c>
    </row>
    <row r="25" spans="2:3" ht="57.65" customHeight="1" x14ac:dyDescent="0.35">
      <c r="B25" s="458" t="s">
        <v>80</v>
      </c>
      <c r="C25" s="452" t="s">
        <v>64</v>
      </c>
    </row>
    <row r="26" spans="2:3" ht="57.65" customHeight="1" x14ac:dyDescent="0.35">
      <c r="B26" s="459" t="s">
        <v>81</v>
      </c>
      <c r="C26" s="452" t="s">
        <v>68</v>
      </c>
    </row>
    <row r="27" spans="2:3" ht="62.15" customHeight="1" thickBot="1" x14ac:dyDescent="0.4">
      <c r="B27" s="465" t="s">
        <v>630</v>
      </c>
      <c r="C27" s="453" t="s">
        <v>68</v>
      </c>
    </row>
    <row r="28" spans="2:3" ht="60" customHeight="1" thickBot="1" x14ac:dyDescent="0.4">
      <c r="B28" s="411" t="s">
        <v>71</v>
      </c>
      <c r="C28" s="412" t="s">
        <v>62</v>
      </c>
    </row>
    <row r="29" spans="2:3" ht="63.75" customHeight="1" x14ac:dyDescent="0.35">
      <c r="B29" s="454" t="s">
        <v>631</v>
      </c>
      <c r="C29" s="460" t="s">
        <v>68</v>
      </c>
    </row>
    <row r="30" spans="2:3" ht="42.65" customHeight="1" x14ac:dyDescent="0.35">
      <c r="B30" s="461" t="s">
        <v>82</v>
      </c>
      <c r="C30" s="462" t="s">
        <v>68</v>
      </c>
    </row>
    <row r="31" spans="2:3" ht="66" customHeight="1" thickBot="1" x14ac:dyDescent="0.4">
      <c r="B31" s="463" t="s">
        <v>83</v>
      </c>
      <c r="C31" s="464" t="s">
        <v>68</v>
      </c>
    </row>
  </sheetData>
  <sheetProtection algorithmName="SHA-512" hashValue="y8ec6DiwMCvBUVr+A0Petc4ooo0es8/nuXgEvuXgLz1sbaZpzQSz2fl/JBb81qZnsjmcDDv0pN5kIf8EsrTRhg==" saltValue="rEzkgT+w/MYgbQjmMi6tRA=="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rgb="FFAAD4F4"/>
  </sheetPr>
  <dimension ref="B1:Y974"/>
  <sheetViews>
    <sheetView showGridLines="0" zoomScale="70" zoomScaleNormal="70" workbookViewId="0"/>
  </sheetViews>
  <sheetFormatPr defaultColWidth="12.7265625" defaultRowHeight="15" customHeight="1" x14ac:dyDescent="0.35"/>
  <cols>
    <col min="1" max="1" width="2.7265625" style="39" customWidth="1"/>
    <col min="2" max="2" width="2.453125" style="39" customWidth="1"/>
    <col min="3" max="3" width="54.1796875" style="39" customWidth="1"/>
    <col min="4" max="4" width="78.7265625" style="353" customWidth="1"/>
    <col min="5" max="5" width="185.26953125" style="353" customWidth="1"/>
    <col min="6" max="6" width="5.81640625" style="39" customWidth="1"/>
    <col min="7" max="7" width="15.7265625" style="39" customWidth="1"/>
    <col min="8" max="8" width="8.1796875" style="39" customWidth="1"/>
    <col min="9" max="9" width="13.54296875" style="39" customWidth="1"/>
    <col min="10" max="25" width="7.7265625" style="39" customWidth="1"/>
    <col min="26" max="16384" width="12.7265625" style="39"/>
  </cols>
  <sheetData>
    <row r="1" spans="2:25" ht="15" customHeight="1" thickBot="1" x14ac:dyDescent="0.4">
      <c r="B1" s="224"/>
      <c r="C1" s="224"/>
      <c r="D1" s="356"/>
      <c r="E1" s="356"/>
      <c r="F1" s="224"/>
      <c r="G1" s="224"/>
      <c r="H1" s="224"/>
      <c r="I1" s="224"/>
      <c r="J1" s="224"/>
      <c r="K1" s="224"/>
      <c r="L1" s="224"/>
      <c r="M1" s="224"/>
      <c r="N1" s="224"/>
      <c r="O1" s="224"/>
      <c r="P1" s="224"/>
      <c r="Q1" s="224"/>
      <c r="R1" s="224"/>
      <c r="S1" s="224"/>
      <c r="T1" s="224"/>
      <c r="U1" s="224"/>
      <c r="V1" s="224"/>
      <c r="W1" s="224"/>
      <c r="X1" s="224"/>
      <c r="Y1" s="224"/>
    </row>
    <row r="2" spans="2:25" s="85" customFormat="1" ht="60.65" customHeight="1" thickTop="1" x14ac:dyDescent="0.35">
      <c r="C2" s="234" t="s">
        <v>84</v>
      </c>
      <c r="D2" s="354"/>
      <c r="E2" s="355"/>
      <c r="F2" s="86"/>
    </row>
    <row r="3" spans="2:25" ht="15" customHeight="1" thickBot="1" x14ac:dyDescent="0.4">
      <c r="B3" s="224"/>
      <c r="C3" s="224"/>
      <c r="D3" s="356"/>
      <c r="E3" s="356"/>
      <c r="F3" s="224"/>
      <c r="G3" s="224"/>
      <c r="H3" s="224"/>
      <c r="I3" s="224"/>
      <c r="J3" s="224"/>
      <c r="K3" s="224"/>
      <c r="L3" s="224"/>
      <c r="M3" s="224"/>
      <c r="N3" s="224"/>
      <c r="O3" s="224"/>
      <c r="P3" s="224"/>
      <c r="Q3" s="224"/>
      <c r="R3" s="224"/>
      <c r="S3" s="224"/>
      <c r="T3" s="224"/>
      <c r="U3" s="224"/>
      <c r="V3" s="224"/>
      <c r="W3" s="224"/>
      <c r="X3" s="224"/>
      <c r="Y3" s="224"/>
    </row>
    <row r="4" spans="2:25" s="66" customFormat="1" ht="31" customHeight="1" thickTop="1" thickBot="1" x14ac:dyDescent="0.4">
      <c r="C4" s="197" t="s">
        <v>85</v>
      </c>
      <c r="D4" s="357"/>
      <c r="E4" s="303"/>
      <c r="F4" s="90"/>
      <c r="G4" s="121" t="s">
        <v>31</v>
      </c>
      <c r="H4" s="119"/>
      <c r="I4" s="120"/>
    </row>
    <row r="5" spans="2:25" s="73" customFormat="1" ht="30.65" customHeight="1" thickTop="1" x14ac:dyDescent="0.35">
      <c r="C5" s="198" t="s">
        <v>86</v>
      </c>
      <c r="D5" s="358"/>
      <c r="E5" s="359"/>
      <c r="F5" s="84"/>
      <c r="G5" s="235" t="s">
        <v>34</v>
      </c>
      <c r="H5" s="114"/>
      <c r="I5" s="229"/>
    </row>
    <row r="6" spans="2:25" s="65" customFormat="1" ht="52" customHeight="1" x14ac:dyDescent="0.35">
      <c r="C6" s="171" t="s">
        <v>634</v>
      </c>
      <c r="D6" s="360"/>
      <c r="E6" s="361"/>
      <c r="F6" s="87"/>
      <c r="G6" s="122" t="s">
        <v>37</v>
      </c>
      <c r="H6" s="115"/>
      <c r="I6" s="116"/>
    </row>
    <row r="7" spans="2:25" s="65" customFormat="1" ht="30.65" customHeight="1" thickBot="1" x14ac:dyDescent="0.4">
      <c r="C7" s="171" t="s">
        <v>87</v>
      </c>
      <c r="D7" s="360"/>
      <c r="E7" s="361"/>
      <c r="F7" s="87"/>
      <c r="G7" s="123" t="s">
        <v>39</v>
      </c>
      <c r="H7" s="117"/>
      <c r="I7" s="118"/>
    </row>
    <row r="8" spans="2:25" s="65" customFormat="1" ht="74.25" customHeight="1" thickTop="1" x14ac:dyDescent="0.35">
      <c r="C8" s="414" t="s">
        <v>88</v>
      </c>
      <c r="D8" s="360"/>
      <c r="E8" s="361"/>
      <c r="F8" s="87"/>
    </row>
    <row r="9" spans="2:25" s="65" customFormat="1" ht="34.5" customHeight="1" thickBot="1" x14ac:dyDescent="0.4">
      <c r="C9" s="200" t="s">
        <v>89</v>
      </c>
      <c r="D9" s="362"/>
      <c r="E9" s="363"/>
      <c r="F9" s="87"/>
    </row>
    <row r="10" spans="2:25" s="65" customFormat="1" ht="45.75" customHeight="1" thickBot="1" x14ac:dyDescent="0.4">
      <c r="B10" s="88"/>
      <c r="C10" s="201" t="s">
        <v>90</v>
      </c>
      <c r="D10" s="364"/>
      <c r="E10" s="365"/>
      <c r="F10" s="89"/>
      <c r="G10" s="88"/>
      <c r="H10" s="88"/>
      <c r="I10" s="88"/>
      <c r="J10" s="88"/>
      <c r="K10" s="88"/>
      <c r="L10" s="88"/>
      <c r="M10" s="88"/>
      <c r="N10" s="88"/>
      <c r="O10" s="88"/>
      <c r="P10" s="88"/>
      <c r="Q10" s="88"/>
      <c r="R10" s="88"/>
      <c r="S10" s="88"/>
      <c r="T10" s="88"/>
      <c r="U10" s="88"/>
      <c r="V10" s="88"/>
      <c r="W10" s="88"/>
      <c r="X10" s="88"/>
      <c r="Y10" s="88"/>
    </row>
    <row r="11" spans="2:25" s="73" customFormat="1" ht="41.15" customHeight="1" thickBot="1" x14ac:dyDescent="0.4">
      <c r="C11" s="199" t="s">
        <v>91</v>
      </c>
      <c r="D11" s="62" t="s">
        <v>92</v>
      </c>
      <c r="E11" s="366" t="s">
        <v>93</v>
      </c>
    </row>
    <row r="12" spans="2:25" s="73" customFormat="1" ht="74.5" thickBot="1" x14ac:dyDescent="0.4">
      <c r="C12" s="202" t="s">
        <v>94</v>
      </c>
      <c r="D12" s="218" t="s">
        <v>95</v>
      </c>
      <c r="E12" s="449" t="s">
        <v>96</v>
      </c>
    </row>
    <row r="13" spans="2:25" ht="74.5" thickBot="1" x14ac:dyDescent="0.4">
      <c r="B13" s="224"/>
      <c r="C13" s="202" t="s">
        <v>97</v>
      </c>
      <c r="D13" s="218" t="s">
        <v>95</v>
      </c>
      <c r="E13" s="449" t="s">
        <v>96</v>
      </c>
      <c r="F13" s="224"/>
      <c r="G13" s="224"/>
      <c r="H13" s="224"/>
      <c r="I13" s="224"/>
      <c r="J13" s="224"/>
      <c r="K13" s="224"/>
      <c r="L13" s="224"/>
      <c r="M13" s="224"/>
      <c r="N13" s="224"/>
      <c r="O13" s="224"/>
      <c r="P13" s="224"/>
      <c r="Q13" s="224"/>
      <c r="R13" s="224"/>
      <c r="S13" s="224"/>
      <c r="T13" s="224"/>
      <c r="U13" s="224"/>
      <c r="V13" s="224"/>
      <c r="W13" s="224"/>
      <c r="X13" s="224"/>
      <c r="Y13" s="224"/>
    </row>
    <row r="14" spans="2:25" ht="74.5" thickBot="1" x14ac:dyDescent="0.4">
      <c r="B14" s="224"/>
      <c r="C14" s="203" t="s">
        <v>98</v>
      </c>
      <c r="D14" s="219" t="s">
        <v>95</v>
      </c>
      <c r="E14" s="450" t="s">
        <v>96</v>
      </c>
      <c r="F14" s="224"/>
      <c r="G14" s="224"/>
      <c r="H14" s="224"/>
      <c r="I14" s="224"/>
      <c r="J14" s="224"/>
      <c r="K14" s="224"/>
      <c r="L14" s="224"/>
      <c r="M14" s="224"/>
      <c r="N14" s="224"/>
      <c r="O14" s="224"/>
      <c r="P14" s="224"/>
      <c r="Q14" s="224"/>
      <c r="R14" s="224"/>
      <c r="S14" s="224"/>
      <c r="T14" s="224"/>
      <c r="U14" s="224"/>
      <c r="V14" s="224"/>
      <c r="W14" s="224"/>
      <c r="X14" s="224"/>
      <c r="Y14" s="224"/>
    </row>
    <row r="15" spans="2:25" ht="39.75" customHeight="1" thickBot="1" x14ac:dyDescent="0.4">
      <c r="B15" s="224"/>
      <c r="C15" s="224"/>
      <c r="D15" s="356"/>
      <c r="E15" s="356"/>
      <c r="F15" s="224"/>
      <c r="G15" s="224"/>
      <c r="H15" s="224"/>
      <c r="I15" s="224"/>
      <c r="J15" s="224"/>
      <c r="K15" s="224"/>
      <c r="L15" s="224"/>
      <c r="M15" s="224"/>
      <c r="N15" s="224"/>
      <c r="O15" s="224"/>
      <c r="P15" s="224"/>
      <c r="Q15" s="224"/>
      <c r="R15" s="224"/>
      <c r="S15" s="224"/>
      <c r="T15" s="224"/>
      <c r="U15" s="224"/>
      <c r="V15" s="224"/>
      <c r="W15" s="224"/>
      <c r="X15" s="224"/>
      <c r="Y15" s="224"/>
    </row>
    <row r="16" spans="2:25" ht="45.75" customHeight="1" thickBot="1" x14ac:dyDescent="0.4">
      <c r="B16" s="224"/>
      <c r="C16" s="29" t="s">
        <v>99</v>
      </c>
      <c r="D16" s="367"/>
      <c r="E16" s="368"/>
      <c r="F16" s="224"/>
      <c r="G16" s="224"/>
      <c r="H16" s="224"/>
      <c r="I16" s="224"/>
      <c r="J16" s="224"/>
      <c r="K16" s="224"/>
      <c r="L16" s="224"/>
      <c r="M16" s="224"/>
      <c r="N16" s="224"/>
      <c r="O16" s="224"/>
      <c r="P16" s="224"/>
      <c r="Q16" s="224"/>
      <c r="R16" s="224"/>
      <c r="S16" s="224"/>
      <c r="T16" s="224"/>
      <c r="U16" s="224"/>
      <c r="V16" s="224"/>
      <c r="W16" s="224"/>
      <c r="X16" s="224"/>
      <c r="Y16" s="224"/>
    </row>
    <row r="17" spans="3:5" ht="43.5" customHeight="1" x14ac:dyDescent="0.35">
      <c r="C17" s="91" t="s">
        <v>86</v>
      </c>
      <c r="D17" s="369"/>
      <c r="E17" s="370"/>
    </row>
    <row r="18" spans="3:5" ht="42" customHeight="1" x14ac:dyDescent="0.35">
      <c r="C18" s="23" t="s">
        <v>100</v>
      </c>
      <c r="D18" s="360"/>
      <c r="E18" s="24"/>
    </row>
    <row r="19" spans="3:5" ht="15.75" customHeight="1" x14ac:dyDescent="0.35">
      <c r="C19" s="23" t="s">
        <v>101</v>
      </c>
      <c r="D19" s="360"/>
      <c r="E19" s="24"/>
    </row>
    <row r="20" spans="3:5" ht="15.75" customHeight="1" x14ac:dyDescent="0.35">
      <c r="C20" s="23"/>
      <c r="D20" s="360"/>
      <c r="E20" s="24"/>
    </row>
    <row r="21" spans="3:5" s="66" customFormat="1" ht="38.5" customHeight="1" thickBot="1" x14ac:dyDescent="0.4">
      <c r="C21" s="405" t="s">
        <v>102</v>
      </c>
      <c r="D21" s="406"/>
      <c r="E21" s="371"/>
    </row>
    <row r="22" spans="3:5" s="73" customFormat="1" ht="42" customHeight="1" thickBot="1" x14ac:dyDescent="0.4">
      <c r="C22" s="31" t="s">
        <v>103</v>
      </c>
      <c r="D22" s="364"/>
      <c r="E22" s="372"/>
    </row>
    <row r="23" spans="3:5" s="65" customFormat="1" ht="105" customHeight="1" thickBot="1" x14ac:dyDescent="0.4">
      <c r="C23" s="62" t="s">
        <v>104</v>
      </c>
      <c r="D23" s="62" t="s">
        <v>105</v>
      </c>
      <c r="E23" s="62" t="s">
        <v>106</v>
      </c>
    </row>
    <row r="24" spans="3:5" s="65" customFormat="1" ht="111.5" thickBot="1" x14ac:dyDescent="0.4">
      <c r="C24" s="220" t="s">
        <v>36</v>
      </c>
      <c r="D24" s="221" t="s">
        <v>107</v>
      </c>
      <c r="E24" s="221" t="s">
        <v>108</v>
      </c>
    </row>
    <row r="25" spans="3:5" s="65" customFormat="1" ht="35.5" customHeight="1" x14ac:dyDescent="0.35">
      <c r="C25" s="224"/>
      <c r="D25" s="356"/>
      <c r="E25" s="356"/>
    </row>
    <row r="26" spans="3:5" s="65" customFormat="1" ht="62.5" customHeight="1" x14ac:dyDescent="0.35">
      <c r="C26" s="224"/>
      <c r="D26" s="356"/>
      <c r="E26" s="356"/>
    </row>
    <row r="27" spans="3:5" ht="43.5" customHeight="1" x14ac:dyDescent="0.35">
      <c r="C27" s="224"/>
      <c r="D27" s="356"/>
      <c r="E27" s="356"/>
    </row>
    <row r="28" spans="3:5" s="73" customFormat="1" ht="108.65" customHeight="1" x14ac:dyDescent="0.35">
      <c r="C28" s="224"/>
      <c r="D28" s="356"/>
      <c r="E28" s="356"/>
    </row>
    <row r="29" spans="3:5" ht="78.650000000000006" customHeight="1" x14ac:dyDescent="0.35">
      <c r="C29" s="224"/>
      <c r="D29" s="356"/>
      <c r="E29" s="356"/>
    </row>
    <row r="30" spans="3:5" ht="56.5" customHeight="1" x14ac:dyDescent="0.35">
      <c r="C30" s="224"/>
      <c r="D30" s="356"/>
      <c r="E30" s="356"/>
    </row>
    <row r="31" spans="3:5" ht="79" customHeight="1" x14ac:dyDescent="0.35">
      <c r="C31" s="224"/>
      <c r="D31" s="356"/>
      <c r="E31" s="356"/>
    </row>
    <row r="32" spans="3:5" ht="32.15" customHeight="1" x14ac:dyDescent="0.35">
      <c r="C32" s="224"/>
      <c r="D32" s="356"/>
      <c r="E32" s="356"/>
    </row>
    <row r="33" spans="3:5" s="66" customFormat="1" ht="34.5" customHeight="1" x14ac:dyDescent="0.35">
      <c r="C33" s="224"/>
      <c r="D33" s="356"/>
      <c r="E33" s="356"/>
    </row>
    <row r="34" spans="3:5" s="92" customFormat="1" ht="37" customHeight="1" x14ac:dyDescent="0.35">
      <c r="C34" s="224"/>
      <c r="D34" s="356"/>
      <c r="E34" s="356"/>
    </row>
    <row r="35" spans="3:5" s="65" customFormat="1" ht="29.15" customHeight="1" x14ac:dyDescent="0.35">
      <c r="C35" s="224"/>
      <c r="D35" s="356"/>
      <c r="E35" s="356"/>
    </row>
    <row r="36" spans="3:5" s="65" customFormat="1" ht="31" customHeight="1" x14ac:dyDescent="0.35">
      <c r="C36" s="224"/>
      <c r="D36" s="356"/>
      <c r="E36" s="356"/>
    </row>
    <row r="37" spans="3:5" s="65" customFormat="1" ht="15.75" customHeight="1" x14ac:dyDescent="0.35">
      <c r="C37" s="224"/>
      <c r="D37" s="356"/>
      <c r="E37" s="356"/>
    </row>
    <row r="38" spans="3:5" s="65" customFormat="1" ht="33.65" customHeight="1" x14ac:dyDescent="0.35">
      <c r="C38" s="224"/>
      <c r="D38" s="356"/>
      <c r="E38" s="356"/>
    </row>
    <row r="39" spans="3:5" ht="53.5" customHeight="1" x14ac:dyDescent="0.35">
      <c r="C39" s="224"/>
      <c r="D39" s="356"/>
      <c r="E39" s="356"/>
    </row>
    <row r="40" spans="3:5" s="73" customFormat="1" ht="130.5" customHeight="1" x14ac:dyDescent="0.35">
      <c r="C40" s="224"/>
      <c r="D40" s="356"/>
      <c r="E40" s="356"/>
    </row>
    <row r="41" spans="3:5" s="65" customFormat="1" ht="105.65" customHeight="1" x14ac:dyDescent="0.35">
      <c r="C41" s="224"/>
      <c r="D41" s="356"/>
      <c r="E41" s="356"/>
    </row>
    <row r="42" spans="3:5" ht="15.75" customHeight="1" x14ac:dyDescent="0.35">
      <c r="C42" s="224"/>
      <c r="D42" s="356"/>
      <c r="E42" s="356"/>
    </row>
    <row r="43" spans="3:5" ht="15.75" customHeight="1" x14ac:dyDescent="0.35">
      <c r="C43" s="224"/>
      <c r="D43" s="356"/>
      <c r="E43" s="356"/>
    </row>
    <row r="44" spans="3:5" ht="15.75" customHeight="1" x14ac:dyDescent="0.35">
      <c r="C44" s="224"/>
      <c r="D44" s="356"/>
      <c r="E44" s="356"/>
    </row>
    <row r="45" spans="3:5" ht="15.75" customHeight="1" x14ac:dyDescent="0.35">
      <c r="C45" s="224"/>
      <c r="D45" s="356"/>
      <c r="E45" s="356"/>
    </row>
    <row r="46" spans="3:5" ht="15.75" customHeight="1" x14ac:dyDescent="0.35">
      <c r="C46" s="224"/>
      <c r="D46" s="356"/>
      <c r="E46" s="356"/>
    </row>
    <row r="47" spans="3:5" ht="15.75" customHeight="1" x14ac:dyDescent="0.35">
      <c r="C47" s="224"/>
      <c r="D47" s="356"/>
      <c r="E47" s="356"/>
    </row>
    <row r="48" spans="3:5" ht="15.75" customHeight="1" x14ac:dyDescent="0.35">
      <c r="C48" s="224"/>
      <c r="D48" s="356"/>
      <c r="E48" s="356"/>
    </row>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sheetData>
  <conditionalFormatting sqref="C24">
    <cfRule type="containsText" dxfId="46" priority="2" operator="containsText" text="Select from">
      <formula>NOT(ISERROR(SEARCH("Select from",C24)))</formula>
    </cfRule>
  </conditionalFormatting>
  <conditionalFormatting sqref="D12:D14">
    <cfRule type="containsText" dxfId="45" priority="8" operator="containsText" text="Select from dropdown">
      <formula>NOT(ISERROR(SEARCH("Select from dropdown",D12)))</formula>
    </cfRule>
  </conditionalFormatting>
  <conditionalFormatting sqref="D24">
    <cfRule type="containsText" dxfId="44" priority="5" operator="containsText" text="Select from dropdown">
      <formula>NOT(ISERROR(SEARCH("Select from dropdown",D24)))</formula>
    </cfRule>
  </conditionalFormatting>
  <conditionalFormatting sqref="D12:E14 D24:E24">
    <cfRule type="containsBlanks" dxfId="43" priority="1">
      <formula>LEN(TRIM(D12))=0</formula>
    </cfRule>
  </conditionalFormatting>
  <conditionalFormatting sqref="D12:E14">
    <cfRule type="containsText" dxfId="42" priority="7" operator="containsText" text="(Enter">
      <formula>NOT(ISERROR(SEARCH("(Enter",D12)))</formula>
    </cfRule>
  </conditionalFormatting>
  <conditionalFormatting sqref="D24:E24">
    <cfRule type="containsText" dxfId="41" priority="4" operator="containsText" text="(Enter">
      <formula>NOT(ISERROR(SEARCH("(Enter",D24)))</formula>
    </cfRule>
  </conditionalFormatting>
  <conditionalFormatting sqref="E12:E14">
    <cfRule type="containsText" dxfId="40" priority="6" operator="containsText" text="(Enter">
      <formula>NOT(ISERROR(SEARCH("(Enter",E12)))</formula>
    </cfRule>
  </conditionalFormatting>
  <conditionalFormatting sqref="E24">
    <cfRule type="containsText" dxfId="39" priority="3" operator="containsText" text="(Enter">
      <formula>NOT(ISERROR(SEARCH("(Enter",E24)))</formula>
    </cfRule>
  </conditionalFormatting>
  <dataValidations count="2">
    <dataValidation type="list" allowBlank="1" showInputMessage="1" showErrorMessage="1" sqref="C24" xr:uid="{4F372BAB-F934-4018-996B-28271FA7B6F0}">
      <formula1>"Select from dropdown, We will fund all schools in the district., We will target specific high-needs schools for funding"</formula1>
    </dataValidation>
    <dataValidation type="textLength" operator="lessThanOrEqual" allowBlank="1" showErrorMessage="1" sqref="D12:E14 D24:E24" xr:uid="{40E5961D-C7FE-4381-8F22-CEBB5E85AA9C}">
      <formula1>1000</formula1>
    </dataValidation>
  </dataValidations>
  <pageMargins left="0.7" right="0.7" top="0.75" bottom="0.75" header="0" footer="0"/>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6BC946-755F-4358-B5E3-33C51524ABDD}">
  <sheetPr codeName="Sheet5">
    <tabColor rgb="FFAAD4F4"/>
  </sheetPr>
  <dimension ref="A1:G945"/>
  <sheetViews>
    <sheetView showGridLines="0" zoomScale="55" zoomScaleNormal="55" workbookViewId="0">
      <selection activeCell="B1" sqref="B1"/>
    </sheetView>
  </sheetViews>
  <sheetFormatPr defaultColWidth="12.7265625" defaultRowHeight="15" customHeight="1" x14ac:dyDescent="0.35"/>
  <cols>
    <col min="1" max="1" width="2.453125" style="39" customWidth="1"/>
    <col min="2" max="2" width="4.7265625" style="39" customWidth="1"/>
    <col min="3" max="3" width="8.81640625" style="39" customWidth="1"/>
    <col min="4" max="4" width="187" style="39" customWidth="1"/>
    <col min="5" max="5" width="75.7265625" style="39" customWidth="1"/>
    <col min="6" max="6" width="17.1796875" style="39" customWidth="1"/>
    <col min="7" max="7" width="50.54296875" style="39" customWidth="1"/>
    <col min="8" max="8" width="53.81640625" style="39" customWidth="1"/>
    <col min="9" max="9" width="34.26953125" style="39" customWidth="1"/>
    <col min="10" max="23" width="7.7265625" style="39" customWidth="1"/>
    <col min="24" max="16384" width="12.7265625" style="39"/>
  </cols>
  <sheetData>
    <row r="1" spans="1:7" ht="15" customHeight="1" thickBot="1" x14ac:dyDescent="0.4">
      <c r="A1" s="224"/>
      <c r="B1" s="224"/>
      <c r="C1" s="224"/>
      <c r="D1" s="224"/>
      <c r="E1" s="224"/>
      <c r="F1" s="224"/>
      <c r="G1" s="224"/>
    </row>
    <row r="2" spans="1:7" ht="61" customHeight="1" thickBot="1" x14ac:dyDescent="0.4">
      <c r="A2" s="224"/>
      <c r="B2" s="224"/>
      <c r="C2" s="261"/>
      <c r="D2" s="373" t="s">
        <v>109</v>
      </c>
      <c r="E2" s="374"/>
      <c r="F2" s="224"/>
      <c r="G2" s="236"/>
    </row>
    <row r="3" spans="1:7" ht="14.15" hidden="1" customHeight="1" thickBot="1" x14ac:dyDescent="0.4">
      <c r="A3" s="224"/>
      <c r="B3" s="224"/>
      <c r="C3" s="237"/>
      <c r="D3" s="236"/>
      <c r="E3" s="375"/>
      <c r="F3" s="226"/>
      <c r="G3" s="236"/>
    </row>
    <row r="4" spans="1:7" ht="26.15" customHeight="1" thickBot="1" x14ac:dyDescent="0.4">
      <c r="A4" s="224"/>
      <c r="B4" s="224"/>
      <c r="C4" s="262" t="s">
        <v>86</v>
      </c>
      <c r="D4" s="102"/>
      <c r="E4" s="43"/>
      <c r="F4" s="238"/>
      <c r="G4" s="205" t="s">
        <v>31</v>
      </c>
    </row>
    <row r="5" spans="1:7" ht="26.15" customHeight="1" thickTop="1" x14ac:dyDescent="0.35">
      <c r="A5" s="224"/>
      <c r="B5" s="224"/>
      <c r="C5" s="242"/>
      <c r="D5" s="376"/>
      <c r="E5" s="377"/>
      <c r="F5" s="238"/>
      <c r="G5" s="206" t="s">
        <v>34</v>
      </c>
    </row>
    <row r="6" spans="1:7" ht="35.15" customHeight="1" x14ac:dyDescent="0.35">
      <c r="A6" s="224"/>
      <c r="B6" s="224"/>
      <c r="C6" s="263" t="s">
        <v>635</v>
      </c>
      <c r="D6" s="378"/>
      <c r="E6" s="24"/>
      <c r="F6" s="226"/>
      <c r="G6" s="209" t="s">
        <v>37</v>
      </c>
    </row>
    <row r="7" spans="1:7" ht="28" customHeight="1" thickBot="1" x14ac:dyDescent="0.4">
      <c r="A7" s="224"/>
      <c r="B7" s="224"/>
      <c r="C7" s="263" t="s">
        <v>110</v>
      </c>
      <c r="D7" s="378"/>
      <c r="E7" s="24"/>
      <c r="F7" s="226"/>
      <c r="G7" s="210" t="s">
        <v>39</v>
      </c>
    </row>
    <row r="8" spans="1:7" ht="60" customHeight="1" thickBot="1" x14ac:dyDescent="0.4">
      <c r="A8" s="224"/>
      <c r="B8" s="224"/>
      <c r="C8" s="264" t="s">
        <v>111</v>
      </c>
      <c r="D8" s="379"/>
      <c r="E8" s="44"/>
      <c r="F8" s="226"/>
      <c r="G8" s="207"/>
    </row>
    <row r="9" spans="1:7" ht="30.65" customHeight="1" thickBot="1" x14ac:dyDescent="0.4">
      <c r="A9" s="224"/>
      <c r="B9" s="224"/>
      <c r="C9" s="224"/>
      <c r="D9" s="380"/>
      <c r="E9" s="381"/>
      <c r="F9" s="226"/>
      <c r="G9" s="207"/>
    </row>
    <row r="10" spans="1:7" ht="52" customHeight="1" thickBot="1" x14ac:dyDescent="0.4">
      <c r="A10" s="224"/>
      <c r="B10" s="224"/>
      <c r="C10" s="260"/>
      <c r="D10" s="382" t="s">
        <v>112</v>
      </c>
      <c r="E10" s="28"/>
      <c r="F10" s="226"/>
      <c r="G10" s="208"/>
    </row>
    <row r="11" spans="1:7" ht="131.15" customHeight="1" thickBot="1" x14ac:dyDescent="0.4">
      <c r="A11" s="224"/>
      <c r="B11" s="224"/>
      <c r="C11" s="296" t="s">
        <v>113</v>
      </c>
      <c r="D11" s="349" t="s">
        <v>114</v>
      </c>
      <c r="E11" s="350" t="s">
        <v>115</v>
      </c>
      <c r="F11" s="226"/>
      <c r="G11" s="224"/>
    </row>
    <row r="12" spans="1:7" ht="130" thickBot="1" x14ac:dyDescent="0.4">
      <c r="A12" s="224"/>
      <c r="B12" s="224"/>
      <c r="C12" s="297"/>
      <c r="D12" s="255" t="s">
        <v>116</v>
      </c>
      <c r="E12" s="253" t="s">
        <v>117</v>
      </c>
      <c r="F12" s="239"/>
      <c r="G12" s="224"/>
    </row>
    <row r="13" spans="1:7" ht="151.5" customHeight="1" x14ac:dyDescent="0.35">
      <c r="A13" s="236"/>
      <c r="B13" s="236"/>
      <c r="C13" s="298" t="s">
        <v>118</v>
      </c>
      <c r="D13" s="351" t="s">
        <v>119</v>
      </c>
      <c r="E13" s="352" t="s">
        <v>120</v>
      </c>
      <c r="F13" s="226"/>
      <c r="G13" s="224"/>
    </row>
    <row r="14" spans="1:7" ht="130" thickBot="1" x14ac:dyDescent="0.4">
      <c r="A14" s="236"/>
      <c r="B14" s="236"/>
      <c r="C14" s="299"/>
      <c r="D14" s="256" t="s">
        <v>116</v>
      </c>
      <c r="E14" s="254" t="s">
        <v>117</v>
      </c>
      <c r="F14" s="204"/>
      <c r="G14" s="226"/>
    </row>
    <row r="15" spans="1:7" ht="37.5" customHeight="1" x14ac:dyDescent="0.35">
      <c r="A15" s="236"/>
      <c r="B15" s="236"/>
      <c r="C15" s="236"/>
      <c r="D15" s="383"/>
      <c r="E15" s="384"/>
      <c r="F15" s="204"/>
      <c r="G15" s="226"/>
    </row>
    <row r="16" spans="1:7" ht="27" customHeight="1" thickBot="1" x14ac:dyDescent="0.4">
      <c r="A16" s="236"/>
      <c r="B16" s="236"/>
      <c r="C16" s="236"/>
      <c r="D16" s="384"/>
      <c r="E16" s="384"/>
      <c r="F16" s="204"/>
      <c r="G16" s="226"/>
    </row>
    <row r="17" spans="1:7" ht="60.65" customHeight="1" thickBot="1" x14ac:dyDescent="0.4">
      <c r="A17" s="226"/>
      <c r="B17" s="226"/>
      <c r="C17" s="260"/>
      <c r="D17" s="385" t="s">
        <v>121</v>
      </c>
      <c r="E17" s="386"/>
      <c r="F17" s="204"/>
      <c r="G17" s="226"/>
    </row>
    <row r="18" spans="1:7" ht="197.25" customHeight="1" thickBot="1" x14ac:dyDescent="0.4">
      <c r="A18" s="226"/>
      <c r="B18" s="226"/>
      <c r="C18" s="296" t="s">
        <v>122</v>
      </c>
      <c r="D18" s="387" t="s">
        <v>123</v>
      </c>
      <c r="E18" s="350" t="s">
        <v>120</v>
      </c>
      <c r="F18" s="204"/>
      <c r="G18" s="226"/>
    </row>
    <row r="19" spans="1:7" ht="130" thickBot="1" x14ac:dyDescent="0.4">
      <c r="A19" s="226"/>
      <c r="B19" s="226"/>
      <c r="C19" s="300"/>
      <c r="D19" s="256" t="s">
        <v>116</v>
      </c>
      <c r="E19" s="254" t="s">
        <v>117</v>
      </c>
      <c r="F19" s="204"/>
      <c r="G19" s="226"/>
    </row>
    <row r="20" spans="1:7" ht="121" customHeight="1" thickBot="1" x14ac:dyDescent="0.4">
      <c r="A20" s="226"/>
      <c r="B20" s="226"/>
      <c r="C20" s="298" t="s">
        <v>124</v>
      </c>
      <c r="D20" s="388" t="s">
        <v>125</v>
      </c>
      <c r="E20" s="389" t="s">
        <v>120</v>
      </c>
      <c r="F20" s="204"/>
      <c r="G20" s="226"/>
    </row>
    <row r="21" spans="1:7" ht="130" thickBot="1" x14ac:dyDescent="0.4">
      <c r="A21" s="226"/>
      <c r="B21" s="226"/>
      <c r="C21" s="300"/>
      <c r="D21" s="256" t="s">
        <v>116</v>
      </c>
      <c r="E21" s="254" t="s">
        <v>117</v>
      </c>
      <c r="F21" s="204"/>
      <c r="G21" s="226"/>
    </row>
    <row r="22" spans="1:7" ht="244.5" customHeight="1" thickBot="1" x14ac:dyDescent="0.4">
      <c r="A22" s="226"/>
      <c r="B22" s="226"/>
      <c r="C22" s="298" t="s">
        <v>126</v>
      </c>
      <c r="D22" s="390" t="s">
        <v>127</v>
      </c>
      <c r="E22" s="389" t="s">
        <v>128</v>
      </c>
      <c r="F22" s="204"/>
      <c r="G22" s="226"/>
    </row>
    <row r="23" spans="1:7" ht="130" thickBot="1" x14ac:dyDescent="0.4">
      <c r="A23" s="226"/>
      <c r="B23" s="226"/>
      <c r="C23" s="300"/>
      <c r="D23" s="256" t="s">
        <v>116</v>
      </c>
      <c r="E23" s="254" t="s">
        <v>117</v>
      </c>
      <c r="F23" s="204"/>
      <c r="G23" s="226"/>
    </row>
    <row r="24" spans="1:7" ht="131.5" customHeight="1" thickBot="1" x14ac:dyDescent="0.4">
      <c r="A24" s="226"/>
      <c r="B24" s="226"/>
      <c r="C24" s="298" t="s">
        <v>129</v>
      </c>
      <c r="D24" s="391" t="s">
        <v>130</v>
      </c>
      <c r="E24" s="389" t="s">
        <v>128</v>
      </c>
      <c r="F24" s="204"/>
      <c r="G24" s="226"/>
    </row>
    <row r="25" spans="1:7" s="124" customFormat="1" ht="130" thickBot="1" x14ac:dyDescent="0.4">
      <c r="A25" s="226"/>
      <c r="B25" s="226"/>
      <c r="C25" s="301"/>
      <c r="D25" s="256" t="s">
        <v>116</v>
      </c>
      <c r="E25" s="254" t="s">
        <v>117</v>
      </c>
      <c r="F25" s="204"/>
      <c r="G25" s="226"/>
    </row>
    <row r="26" spans="1:7" ht="26.15" customHeight="1" thickBot="1" x14ac:dyDescent="0.4">
      <c r="A26" s="224"/>
      <c r="B26" s="224"/>
      <c r="C26" s="224"/>
      <c r="D26" s="224"/>
      <c r="E26" s="224"/>
      <c r="F26" s="224"/>
      <c r="G26" s="224"/>
    </row>
    <row r="27" spans="1:7" ht="59.15" customHeight="1" thickBot="1" x14ac:dyDescent="0.4">
      <c r="A27" s="224"/>
      <c r="B27" s="224"/>
      <c r="C27" s="260"/>
      <c r="D27" s="385" t="s">
        <v>131</v>
      </c>
      <c r="E27" s="386"/>
      <c r="F27" s="224"/>
      <c r="G27" s="224"/>
    </row>
    <row r="28" spans="1:7" ht="133" customHeight="1" x14ac:dyDescent="0.35">
      <c r="A28" s="224"/>
      <c r="B28" s="224"/>
      <c r="C28" s="296" t="s">
        <v>132</v>
      </c>
      <c r="D28" s="392" t="s">
        <v>133</v>
      </c>
      <c r="E28" s="393" t="s">
        <v>660</v>
      </c>
      <c r="F28" s="224"/>
      <c r="G28" s="224"/>
    </row>
    <row r="29" spans="1:7" ht="130" thickBot="1" x14ac:dyDescent="0.4">
      <c r="A29" s="224"/>
      <c r="B29" s="224"/>
      <c r="C29" s="301"/>
      <c r="D29" s="256" t="s">
        <v>116</v>
      </c>
      <c r="E29" s="254" t="s">
        <v>117</v>
      </c>
      <c r="F29" s="224"/>
      <c r="G29" s="224"/>
    </row>
    <row r="30" spans="1:7" ht="15.75" customHeight="1" x14ac:dyDescent="0.35">
      <c r="A30" s="224"/>
      <c r="B30" s="224"/>
      <c r="C30" s="224"/>
      <c r="D30" s="224"/>
      <c r="E30" s="224"/>
      <c r="F30" s="224"/>
      <c r="G30" s="224"/>
    </row>
    <row r="31" spans="1:7" ht="15.75" customHeight="1" x14ac:dyDescent="0.35">
      <c r="A31" s="224"/>
      <c r="B31" s="224"/>
      <c r="C31" s="224"/>
      <c r="D31" s="224"/>
      <c r="E31" s="224"/>
      <c r="F31" s="224"/>
      <c r="G31" s="224"/>
    </row>
    <row r="32" spans="1:7" ht="15.75" customHeight="1" x14ac:dyDescent="0.35">
      <c r="A32" s="224"/>
      <c r="B32" s="224"/>
      <c r="C32" s="224"/>
      <c r="D32" s="224"/>
      <c r="E32" s="224"/>
      <c r="F32" s="224"/>
      <c r="G32" s="224"/>
    </row>
    <row r="33" spans="1:7" ht="15.75" customHeight="1" x14ac:dyDescent="0.35">
      <c r="A33" s="224"/>
      <c r="B33" s="224"/>
      <c r="C33" s="224"/>
      <c r="D33" s="224"/>
      <c r="E33" s="224"/>
      <c r="F33" s="224"/>
      <c r="G33" s="224"/>
    </row>
    <row r="34" spans="1:7" ht="15.75" customHeight="1" x14ac:dyDescent="0.35">
      <c r="A34" s="224"/>
      <c r="B34" s="224"/>
      <c r="C34" s="224"/>
      <c r="D34" s="224"/>
      <c r="E34" s="224"/>
      <c r="F34" s="224"/>
      <c r="G34" s="224"/>
    </row>
    <row r="35" spans="1:7" ht="15.75" customHeight="1" x14ac:dyDescent="0.35">
      <c r="A35" s="224"/>
      <c r="B35" s="224"/>
      <c r="C35" s="224"/>
      <c r="D35" s="224"/>
      <c r="E35" s="224"/>
      <c r="F35" s="224"/>
      <c r="G35" s="224"/>
    </row>
    <row r="36" spans="1:7" ht="15.75" customHeight="1" x14ac:dyDescent="0.35">
      <c r="A36" s="224"/>
      <c r="B36" s="224"/>
      <c r="C36" s="224"/>
      <c r="D36" s="224"/>
      <c r="E36" s="224"/>
      <c r="F36" s="224"/>
      <c r="G36" s="224"/>
    </row>
    <row r="37" spans="1:7" ht="15.75" customHeight="1" x14ac:dyDescent="0.35">
      <c r="A37" s="224"/>
      <c r="B37" s="224"/>
      <c r="C37" s="224"/>
      <c r="D37" s="224"/>
      <c r="E37" s="224"/>
      <c r="F37" s="224"/>
      <c r="G37" s="224"/>
    </row>
    <row r="38" spans="1:7" ht="15.75" customHeight="1" x14ac:dyDescent="0.35">
      <c r="A38" s="224"/>
      <c r="B38" s="224"/>
      <c r="C38" s="224"/>
      <c r="D38" s="224"/>
      <c r="E38" s="224"/>
      <c r="F38" s="224"/>
      <c r="G38" s="224"/>
    </row>
    <row r="39" spans="1:7" ht="15.75" customHeight="1" x14ac:dyDescent="0.35">
      <c r="A39" s="224"/>
      <c r="B39" s="224"/>
      <c r="C39" s="224"/>
      <c r="D39" s="224"/>
      <c r="E39" s="224"/>
      <c r="F39" s="224"/>
      <c r="G39" s="224"/>
    </row>
    <row r="40" spans="1:7" ht="15.75" customHeight="1" x14ac:dyDescent="0.35">
      <c r="A40" s="224"/>
      <c r="B40" s="224"/>
      <c r="C40" s="224"/>
      <c r="D40" s="224"/>
      <c r="E40" s="224"/>
      <c r="F40" s="224"/>
      <c r="G40" s="224"/>
    </row>
    <row r="41" spans="1:7" ht="15.75" customHeight="1" x14ac:dyDescent="0.35">
      <c r="A41" s="224"/>
      <c r="B41" s="224"/>
      <c r="C41" s="224"/>
      <c r="D41" s="224"/>
      <c r="E41" s="224"/>
      <c r="F41" s="224"/>
      <c r="G41" s="224"/>
    </row>
    <row r="42" spans="1:7" ht="15.75" customHeight="1" x14ac:dyDescent="0.35">
      <c r="A42" s="224"/>
      <c r="B42" s="224"/>
      <c r="C42" s="224"/>
      <c r="D42" s="224"/>
      <c r="E42" s="224"/>
      <c r="F42" s="224"/>
      <c r="G42" s="224"/>
    </row>
    <row r="43" spans="1:7" ht="15.75" customHeight="1" x14ac:dyDescent="0.35">
      <c r="A43" s="224"/>
      <c r="B43" s="224"/>
      <c r="C43" s="224"/>
      <c r="D43" s="224"/>
      <c r="E43" s="224"/>
      <c r="F43" s="224"/>
      <c r="G43" s="224"/>
    </row>
    <row r="44" spans="1:7" ht="15.75" customHeight="1" x14ac:dyDescent="0.35">
      <c r="A44" s="224"/>
      <c r="B44" s="224"/>
      <c r="C44" s="224"/>
      <c r="D44" s="224"/>
      <c r="E44" s="224"/>
      <c r="F44" s="224"/>
      <c r="G44" s="224"/>
    </row>
    <row r="45" spans="1:7" ht="15.75" customHeight="1" x14ac:dyDescent="0.35">
      <c r="A45" s="224"/>
      <c r="B45" s="224"/>
      <c r="C45" s="224"/>
      <c r="D45" s="224"/>
      <c r="E45" s="224"/>
      <c r="F45" s="224"/>
      <c r="G45" s="224"/>
    </row>
    <row r="46" spans="1:7" ht="15.75" customHeight="1" x14ac:dyDescent="0.35">
      <c r="A46" s="224"/>
      <c r="B46" s="224"/>
      <c r="C46" s="224"/>
      <c r="D46" s="224"/>
      <c r="E46" s="224"/>
      <c r="F46" s="224"/>
      <c r="G46" s="224"/>
    </row>
    <row r="47" spans="1:7" ht="15.75" customHeight="1" x14ac:dyDescent="0.35">
      <c r="A47" s="224"/>
      <c r="B47" s="224"/>
      <c r="C47" s="224"/>
      <c r="D47" s="224"/>
      <c r="E47" s="224"/>
      <c r="F47" s="224"/>
      <c r="G47" s="224"/>
    </row>
    <row r="48" spans="1:7" ht="15.75" customHeight="1" x14ac:dyDescent="0.35">
      <c r="A48" s="224"/>
      <c r="B48" s="224"/>
      <c r="C48" s="224"/>
      <c r="D48" s="224"/>
      <c r="E48" s="224"/>
      <c r="F48" s="224"/>
      <c r="G48" s="224"/>
    </row>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sheetData>
  <conditionalFormatting sqref="D11:E14 D18:E25 D29:E29">
    <cfRule type="containsBlanks" dxfId="38" priority="1">
      <formula>LEN(TRIM(D11))=0</formula>
    </cfRule>
  </conditionalFormatting>
  <conditionalFormatting sqref="D12:E12 D14:E14 F14:F25 D16:E16 D19:E19 D21:E21 E22 D23:E23">
    <cfRule type="containsText" dxfId="37" priority="20" operator="containsText" text="(Enter">
      <formula>NOT(ISERROR(SEARCH("(Enter",D12)))</formula>
    </cfRule>
  </conditionalFormatting>
  <conditionalFormatting sqref="D25:E25">
    <cfRule type="containsText" dxfId="36" priority="3" operator="containsText" text="(Enter">
      <formula>NOT(ISERROR(SEARCH("(Enter",D25)))</formula>
    </cfRule>
  </conditionalFormatting>
  <conditionalFormatting sqref="D28:E29">
    <cfRule type="containsText" dxfId="35" priority="2" operator="containsText" text="(Enter">
      <formula>NOT(ISERROR(SEARCH("(Enter",D28)))</formula>
    </cfRule>
  </conditionalFormatting>
  <conditionalFormatting sqref="E24">
    <cfRule type="containsText" dxfId="34" priority="5" operator="containsText" text="(Enter">
      <formula>NOT(ISERROR(SEARCH("(Enter",E24)))</formula>
    </cfRule>
  </conditionalFormatting>
  <dataValidations count="2">
    <dataValidation type="textLength" operator="lessThanOrEqual" allowBlank="1" showInputMessage="1" showErrorMessage="1" sqref="E12 F14:F25 E14:E16 E19 E21:E25 E28:E29" xr:uid="{3945D283-A91F-4445-A2BA-8BE21B1F91C8}">
      <formula1>350</formula1>
    </dataValidation>
    <dataValidation type="textLength" operator="lessThanOrEqual" allowBlank="1" showInputMessage="1" showErrorMessage="1" errorTitle="Character Limit" error="You have surpassed the character limit for this response." sqref="D12 D21 D14:D16 D19 D25 D23 D28:D29" xr:uid="{8545B0BC-663F-4BEF-92D5-D413F7488256}">
      <formula1>1500</formula1>
    </dataValidation>
  </dataValidations>
  <pageMargins left="0.7" right="0.7" top="0.75" bottom="0.75" header="0" footer="0"/>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E03678-46F5-423A-8332-DF7A28A4AF60}">
  <sheetPr codeName="Sheet6">
    <tabColor rgb="FFAAD4F4"/>
  </sheetPr>
  <dimension ref="B1:W936"/>
  <sheetViews>
    <sheetView showGridLines="0" zoomScale="75" zoomScaleNormal="75" workbookViewId="0">
      <selection activeCell="B1" sqref="B1"/>
    </sheetView>
  </sheetViews>
  <sheetFormatPr defaultColWidth="12.7265625" defaultRowHeight="15" customHeight="1" x14ac:dyDescent="0.35"/>
  <cols>
    <col min="1" max="2" width="2.453125" customWidth="1"/>
    <col min="3" max="3" width="45" customWidth="1"/>
    <col min="4" max="4" width="9.81640625" customWidth="1"/>
    <col min="5" max="5" width="49.1796875" customWidth="1"/>
    <col min="6" max="6" width="113" customWidth="1"/>
    <col min="7" max="9" width="7.7265625" customWidth="1"/>
    <col min="10" max="10" width="15.81640625" customWidth="1"/>
    <col min="11" max="23" width="7.7265625" customWidth="1"/>
  </cols>
  <sheetData>
    <row r="1" spans="2:23" ht="15" customHeight="1" thickBot="1" x14ac:dyDescent="0.4"/>
    <row r="2" spans="2:23" ht="106" customHeight="1" thickBot="1" x14ac:dyDescent="0.4">
      <c r="C2" s="37" t="s">
        <v>134</v>
      </c>
      <c r="D2" s="48"/>
      <c r="E2" s="38"/>
      <c r="F2" s="42"/>
    </row>
    <row r="3" spans="2:23" ht="30.65" customHeight="1" thickTop="1" thickBot="1" x14ac:dyDescent="0.4">
      <c r="C3" s="93" t="s">
        <v>86</v>
      </c>
      <c r="D3" s="49"/>
      <c r="E3" s="33"/>
      <c r="F3" s="43"/>
      <c r="H3" s="121" t="s">
        <v>31</v>
      </c>
      <c r="I3" s="119"/>
      <c r="J3" s="120"/>
    </row>
    <row r="4" spans="2:23" ht="52" customHeight="1" thickTop="1" x14ac:dyDescent="0.35">
      <c r="C4" s="23" t="s">
        <v>135</v>
      </c>
      <c r="D4" s="18"/>
      <c r="E4" s="20"/>
      <c r="F4" s="24"/>
      <c r="H4" s="235" t="s">
        <v>34</v>
      </c>
      <c r="I4" s="114"/>
      <c r="J4" s="229"/>
    </row>
    <row r="5" spans="2:23" ht="52" customHeight="1" x14ac:dyDescent="0.35">
      <c r="C5" s="23" t="s">
        <v>136</v>
      </c>
      <c r="D5" s="18"/>
      <c r="E5" s="20"/>
      <c r="F5" s="24"/>
      <c r="H5" s="122" t="s">
        <v>37</v>
      </c>
      <c r="I5" s="115"/>
      <c r="J5" s="116"/>
    </row>
    <row r="6" spans="2:23" ht="23.5" customHeight="1" thickBot="1" x14ac:dyDescent="0.4">
      <c r="C6" s="30" t="s">
        <v>137</v>
      </c>
      <c r="D6" s="19"/>
      <c r="E6" s="22"/>
      <c r="F6" s="26"/>
      <c r="H6" s="123" t="s">
        <v>39</v>
      </c>
      <c r="I6" s="117"/>
      <c r="J6" s="118"/>
    </row>
    <row r="7" spans="2:23" ht="23.15" customHeight="1" thickTop="1" x14ac:dyDescent="0.35">
      <c r="C7" s="30" t="s">
        <v>138</v>
      </c>
      <c r="D7" s="19"/>
      <c r="E7" s="22"/>
      <c r="F7" s="26"/>
    </row>
    <row r="8" spans="2:23" ht="33" customHeight="1" x14ac:dyDescent="0.35">
      <c r="C8" s="32"/>
      <c r="D8" s="50"/>
      <c r="E8" s="22"/>
      <c r="F8" s="26"/>
    </row>
    <row r="9" spans="2:23" ht="33" customHeight="1" x14ac:dyDescent="0.45">
      <c r="C9" s="41" t="s">
        <v>139</v>
      </c>
      <c r="D9" s="51"/>
      <c r="E9" s="22"/>
      <c r="F9" s="26"/>
    </row>
    <row r="10" spans="2:23" ht="33.65" customHeight="1" thickBot="1" x14ac:dyDescent="0.4">
      <c r="B10" s="2"/>
      <c r="C10" s="35"/>
      <c r="D10" s="52"/>
      <c r="E10" s="36"/>
      <c r="F10" s="44"/>
      <c r="G10" s="2"/>
      <c r="H10" s="2"/>
      <c r="I10" s="2"/>
      <c r="J10" s="2"/>
      <c r="K10" s="2"/>
      <c r="L10" s="2"/>
      <c r="M10" s="2"/>
      <c r="N10" s="2"/>
      <c r="O10" s="2"/>
      <c r="P10" s="2"/>
      <c r="Q10" s="2"/>
      <c r="R10" s="2"/>
      <c r="S10" s="2"/>
      <c r="T10" s="2"/>
      <c r="U10" s="2"/>
      <c r="V10" s="2"/>
      <c r="W10" s="2"/>
    </row>
    <row r="11" spans="2:23" ht="41.15" customHeight="1" thickBot="1" x14ac:dyDescent="0.4">
      <c r="C11" s="54" t="s">
        <v>140</v>
      </c>
      <c r="D11" s="55"/>
      <c r="E11" s="34"/>
      <c r="F11" s="56"/>
    </row>
    <row r="12" spans="2:23" s="73" customFormat="1" ht="108.5" customHeight="1" x14ac:dyDescent="0.35">
      <c r="C12" s="515" t="s">
        <v>141</v>
      </c>
      <c r="D12" s="515" t="s">
        <v>663</v>
      </c>
      <c r="E12" s="517"/>
      <c r="F12" s="517" t="s">
        <v>142</v>
      </c>
    </row>
    <row r="13" spans="2:23" s="73" customFormat="1" ht="23.5" customHeight="1" thickBot="1" x14ac:dyDescent="0.4">
      <c r="C13" s="540"/>
      <c r="D13" s="544" t="s">
        <v>664</v>
      </c>
      <c r="E13" s="545" t="s">
        <v>667</v>
      </c>
      <c r="F13" s="541"/>
    </row>
    <row r="14" spans="2:23" ht="23.5" x14ac:dyDescent="0.35">
      <c r="C14" s="94" t="s">
        <v>97</v>
      </c>
      <c r="D14" s="542"/>
      <c r="E14" s="543" t="s">
        <v>143</v>
      </c>
      <c r="F14" s="516" t="s">
        <v>144</v>
      </c>
    </row>
    <row r="15" spans="2:23" ht="23.5" x14ac:dyDescent="0.35">
      <c r="C15" s="94"/>
      <c r="D15" s="527"/>
      <c r="E15" s="524" t="s">
        <v>145</v>
      </c>
      <c r="F15" s="518"/>
    </row>
    <row r="16" spans="2:23" ht="18.5" x14ac:dyDescent="0.35">
      <c r="C16" s="53"/>
      <c r="D16" s="527"/>
      <c r="E16" s="524" t="s">
        <v>146</v>
      </c>
      <c r="F16" s="518"/>
    </row>
    <row r="17" spans="3:6" ht="18.5" x14ac:dyDescent="0.35">
      <c r="C17" s="53"/>
      <c r="D17" s="527"/>
      <c r="E17" s="524" t="s">
        <v>147</v>
      </c>
      <c r="F17" s="518"/>
    </row>
    <row r="18" spans="3:6" ht="18.5" x14ac:dyDescent="0.35">
      <c r="C18" s="53"/>
      <c r="D18" s="527"/>
      <c r="E18" s="524" t="s">
        <v>148</v>
      </c>
      <c r="F18" s="518"/>
    </row>
    <row r="19" spans="3:6" ht="18.5" x14ac:dyDescent="0.35">
      <c r="C19" s="53"/>
      <c r="D19" s="527"/>
      <c r="E19" s="524" t="s">
        <v>149</v>
      </c>
      <c r="F19" s="518"/>
    </row>
    <row r="20" spans="3:6" ht="85" customHeight="1" thickBot="1" x14ac:dyDescent="0.4">
      <c r="C20" s="53"/>
      <c r="D20" s="528"/>
      <c r="E20" s="525" t="s">
        <v>150</v>
      </c>
      <c r="F20" s="519"/>
    </row>
    <row r="21" spans="3:6" ht="23.5" x14ac:dyDescent="0.35">
      <c r="C21" s="520" t="s">
        <v>98</v>
      </c>
      <c r="D21" s="526"/>
      <c r="E21" s="523" t="s">
        <v>143</v>
      </c>
      <c r="F21" s="516" t="s">
        <v>144</v>
      </c>
    </row>
    <row r="22" spans="3:6" ht="18.5" x14ac:dyDescent="0.35">
      <c r="C22" s="521"/>
      <c r="D22" s="527"/>
      <c r="E22" s="524" t="s">
        <v>145</v>
      </c>
      <c r="F22" s="518"/>
    </row>
    <row r="23" spans="3:6" ht="18.5" x14ac:dyDescent="0.35">
      <c r="C23" s="521"/>
      <c r="D23" s="527"/>
      <c r="E23" s="524" t="s">
        <v>146</v>
      </c>
      <c r="F23" s="518"/>
    </row>
    <row r="24" spans="3:6" ht="18.5" x14ac:dyDescent="0.35">
      <c r="C24" s="521"/>
      <c r="D24" s="527"/>
      <c r="E24" s="524" t="s">
        <v>147</v>
      </c>
      <c r="F24" s="518"/>
    </row>
    <row r="25" spans="3:6" ht="18.5" x14ac:dyDescent="0.35">
      <c r="C25" s="521"/>
      <c r="D25" s="527"/>
      <c r="E25" s="524" t="s">
        <v>148</v>
      </c>
      <c r="F25" s="518"/>
    </row>
    <row r="26" spans="3:6" ht="18.5" x14ac:dyDescent="0.35">
      <c r="C26" s="521"/>
      <c r="D26" s="527"/>
      <c r="E26" s="524" t="s">
        <v>149</v>
      </c>
      <c r="F26" s="518"/>
    </row>
    <row r="27" spans="3:6" ht="108" customHeight="1" thickBot="1" x14ac:dyDescent="0.4">
      <c r="C27" s="522"/>
      <c r="D27" s="528"/>
      <c r="E27" s="525" t="s">
        <v>150</v>
      </c>
      <c r="F27" s="519"/>
    </row>
    <row r="28" spans="3:6" ht="15.75" customHeight="1" x14ac:dyDescent="0.35"/>
    <row r="29" spans="3:6" ht="15.75" customHeight="1" x14ac:dyDescent="0.35"/>
    <row r="30" spans="3:6" ht="15.75" customHeight="1" x14ac:dyDescent="0.35"/>
    <row r="31" spans="3:6" ht="15.75" customHeight="1" x14ac:dyDescent="0.35"/>
    <row r="32" spans="3:6" ht="15.75" customHeight="1" x14ac:dyDescent="0.35"/>
    <row r="33" ht="15.75" customHeight="1" x14ac:dyDescent="0.35"/>
    <row r="34" ht="15.75" customHeight="1" x14ac:dyDescent="0.35"/>
    <row r="35" ht="15.75" customHeight="1" x14ac:dyDescent="0.35"/>
    <row r="36" ht="15.75" customHeight="1" x14ac:dyDescent="0.35"/>
    <row r="37" ht="15.75" customHeight="1" x14ac:dyDescent="0.35"/>
    <row r="38" ht="15.75" customHeight="1" x14ac:dyDescent="0.35"/>
    <row r="39" ht="15.75" customHeight="1" x14ac:dyDescent="0.35"/>
    <row r="40" ht="15.75" customHeight="1" x14ac:dyDescent="0.35"/>
    <row r="41" ht="15.75" customHeight="1" x14ac:dyDescent="0.35"/>
    <row r="42" ht="15.75" customHeight="1" x14ac:dyDescent="0.35"/>
    <row r="43" ht="15.75" customHeight="1" x14ac:dyDescent="0.35"/>
    <row r="44" ht="15.75" customHeight="1" x14ac:dyDescent="0.35"/>
    <row r="45" ht="15.75" customHeight="1" x14ac:dyDescent="0.35"/>
    <row r="46" ht="15.75" customHeight="1" x14ac:dyDescent="0.35"/>
    <row r="47" ht="15.75" customHeight="1" x14ac:dyDescent="0.35"/>
    <row r="48"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sheetData>
  <sheetProtection algorithmName="SHA-512" hashValue="3cuNbJLktEpeQ/BJqIIaxwrhslyzedTTCVj5DCGKOIBHkPOZvV4VME6uhBBxaz0H5vSqbydEMFixICODhuaBVA==" saltValue="lHJz9OJ7IFatEcj7tsfw7A==" spinCount="100000" sheet="1" objects="1" scenarios="1"/>
  <mergeCells count="5">
    <mergeCell ref="F14:F20"/>
    <mergeCell ref="F21:F27"/>
    <mergeCell ref="D12:E12"/>
    <mergeCell ref="F12:F13"/>
    <mergeCell ref="C12:C13"/>
  </mergeCells>
  <phoneticPr fontId="36" type="noConversion"/>
  <conditionalFormatting sqref="D14:E20">
    <cfRule type="expression" dxfId="33" priority="1">
      <formula>COUNTA($D$14:$D$20)=0</formula>
    </cfRule>
  </conditionalFormatting>
  <conditionalFormatting sqref="D21:E27">
    <cfRule type="expression" dxfId="32" priority="2">
      <formula>COUNTA($D$21:$D$27) = 0</formula>
    </cfRule>
  </conditionalFormatting>
  <conditionalFormatting sqref="E14:F14 E15:E27 F21">
    <cfRule type="containsBlanks" dxfId="31" priority="11">
      <formula>LEN(TRIM(E14))=0</formula>
    </cfRule>
  </conditionalFormatting>
  <conditionalFormatting sqref="F14 F21">
    <cfRule type="containsText" dxfId="30" priority="21" operator="containsText" text="(Enter">
      <formula>NOT(ISERROR(SEARCH("(Enter",F14)))</formula>
    </cfRule>
  </conditionalFormatting>
  <dataValidations count="1">
    <dataValidation type="textLength" operator="lessThanOrEqual" allowBlank="1" showInputMessage="1" showErrorMessage="1" errorTitle="Character Limit" error="You have surpassed the character limit for this response." sqref="F14:F27" xr:uid="{29D83776-A225-438F-8433-29C0E82A8AF5}">
      <formula1>1000</formula1>
    </dataValidation>
  </dataValidations>
  <pageMargins left="0.7" right="0.7" top="0.75" bottom="0.75" header="0" footer="0"/>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EA5AA0-E2DA-4858-B9EA-1D427B280F42}">
  <sheetPr codeName="Sheet7">
    <tabColor rgb="FFAAD4F4"/>
  </sheetPr>
  <dimension ref="B1:U963"/>
  <sheetViews>
    <sheetView showGridLines="0" zoomScale="75" zoomScaleNormal="75" workbookViewId="0">
      <selection activeCell="B1" sqref="B1"/>
    </sheetView>
  </sheetViews>
  <sheetFormatPr defaultColWidth="12.7265625" defaultRowHeight="15" customHeight="1" x14ac:dyDescent="0.35"/>
  <cols>
    <col min="1" max="1" width="2.1796875" style="39" customWidth="1"/>
    <col min="2" max="2" width="2.453125" style="39" customWidth="1"/>
    <col min="3" max="3" width="8.81640625" style="39" customWidth="1"/>
    <col min="4" max="4" width="120.81640625" style="39" customWidth="1"/>
    <col min="5" max="5" width="56.54296875" style="39" customWidth="1"/>
    <col min="6" max="6" width="70.81640625" style="39" customWidth="1"/>
    <col min="7" max="7" width="13.1796875" style="39" customWidth="1"/>
    <col min="8" max="8" width="41.453125" style="39" customWidth="1"/>
    <col min="9" max="21" width="7.7265625" style="39" customWidth="1"/>
    <col min="22" max="16384" width="12.7265625" style="39"/>
  </cols>
  <sheetData>
    <row r="1" spans="2:21" ht="15" customHeight="1" thickBot="1" x14ac:dyDescent="0.4">
      <c r="B1" s="224"/>
      <c r="C1" s="224"/>
      <c r="D1" s="224"/>
      <c r="E1" s="224"/>
      <c r="F1" s="224"/>
      <c r="G1" s="224"/>
      <c r="H1" s="224"/>
      <c r="I1" s="224"/>
      <c r="J1" s="224"/>
      <c r="K1" s="224"/>
      <c r="L1" s="224"/>
      <c r="M1" s="224"/>
      <c r="N1" s="224"/>
      <c r="O1" s="224"/>
      <c r="P1" s="224"/>
      <c r="Q1" s="224"/>
      <c r="R1" s="224"/>
      <c r="S1" s="224"/>
      <c r="T1" s="224"/>
      <c r="U1" s="224"/>
    </row>
    <row r="2" spans="2:21" ht="60.65" customHeight="1" thickBot="1" x14ac:dyDescent="0.4">
      <c r="B2" s="224"/>
      <c r="C2" s="240"/>
      <c r="D2" s="48" t="s">
        <v>661</v>
      </c>
      <c r="E2" s="40"/>
      <c r="F2" s="110"/>
      <c r="G2" s="224"/>
      <c r="H2" s="224"/>
      <c r="I2" s="224"/>
      <c r="J2" s="224"/>
      <c r="K2" s="224"/>
      <c r="L2" s="224"/>
      <c r="M2" s="224"/>
      <c r="N2" s="224"/>
      <c r="O2" s="224"/>
      <c r="P2" s="224"/>
      <c r="Q2" s="224"/>
      <c r="R2" s="224"/>
      <c r="S2" s="224"/>
      <c r="T2" s="224"/>
      <c r="U2" s="224"/>
    </row>
    <row r="3" spans="2:21" ht="30.65" customHeight="1" thickBot="1" x14ac:dyDescent="0.4">
      <c r="B3" s="224"/>
      <c r="C3" s="125" t="s">
        <v>86</v>
      </c>
      <c r="D3" s="102"/>
      <c r="E3" s="33"/>
      <c r="F3" s="43"/>
      <c r="G3" s="224"/>
      <c r="H3" s="205" t="s">
        <v>31</v>
      </c>
      <c r="I3" s="224"/>
      <c r="J3" s="224"/>
      <c r="K3" s="224"/>
      <c r="L3" s="224"/>
      <c r="M3" s="224"/>
      <c r="N3" s="224"/>
      <c r="O3" s="224"/>
      <c r="P3" s="224"/>
      <c r="Q3" s="224"/>
      <c r="R3" s="224"/>
      <c r="S3" s="224"/>
      <c r="T3" s="224"/>
      <c r="U3" s="224"/>
    </row>
    <row r="4" spans="2:21" ht="37" customHeight="1" thickTop="1" x14ac:dyDescent="0.45">
      <c r="B4" s="224"/>
      <c r="C4" s="250" t="s">
        <v>151</v>
      </c>
      <c r="D4" s="18"/>
      <c r="E4" s="20"/>
      <c r="F4" s="24"/>
      <c r="G4" s="224"/>
      <c r="H4" s="206" t="s">
        <v>34</v>
      </c>
      <c r="I4" s="224"/>
      <c r="J4" s="224"/>
      <c r="K4" s="224"/>
      <c r="L4" s="224"/>
      <c r="M4" s="224"/>
      <c r="N4" s="224"/>
      <c r="O4" s="224"/>
      <c r="P4" s="224"/>
      <c r="Q4" s="224"/>
      <c r="R4" s="224"/>
      <c r="S4" s="224"/>
      <c r="T4" s="224"/>
      <c r="U4" s="224"/>
    </row>
    <row r="5" spans="2:21" ht="46.5" customHeight="1" x14ac:dyDescent="0.35">
      <c r="B5" s="224"/>
      <c r="C5" s="25" t="s">
        <v>152</v>
      </c>
      <c r="D5" s="21"/>
      <c r="E5" s="22"/>
      <c r="F5" s="26"/>
      <c r="G5" s="224"/>
      <c r="H5" s="209" t="s">
        <v>37</v>
      </c>
      <c r="I5" s="224"/>
      <c r="J5" s="224"/>
      <c r="K5" s="224"/>
      <c r="L5" s="224"/>
      <c r="M5" s="224"/>
      <c r="N5" s="224"/>
      <c r="O5" s="224"/>
      <c r="P5" s="224"/>
      <c r="Q5" s="224"/>
      <c r="R5" s="224"/>
      <c r="S5" s="224"/>
      <c r="T5" s="224"/>
      <c r="U5" s="224"/>
    </row>
    <row r="6" spans="2:21" ht="23.5" customHeight="1" thickBot="1" x14ac:dyDescent="0.4">
      <c r="B6" s="224"/>
      <c r="C6" s="25" t="s">
        <v>153</v>
      </c>
      <c r="D6" s="21"/>
      <c r="E6" s="22"/>
      <c r="F6" s="26"/>
      <c r="G6" s="224"/>
      <c r="H6" s="210" t="s">
        <v>39</v>
      </c>
      <c r="I6" s="224"/>
      <c r="J6" s="224"/>
      <c r="K6" s="224"/>
      <c r="L6" s="224"/>
      <c r="M6" s="224"/>
      <c r="N6" s="224"/>
      <c r="O6" s="224"/>
      <c r="P6" s="224"/>
      <c r="Q6" s="224"/>
      <c r="R6" s="224"/>
      <c r="S6" s="224"/>
      <c r="T6" s="224"/>
      <c r="U6" s="224"/>
    </row>
    <row r="7" spans="2:21" ht="23.15" customHeight="1" x14ac:dyDescent="0.35">
      <c r="B7" s="224"/>
      <c r="C7" s="57" t="s">
        <v>154</v>
      </c>
      <c r="D7" s="103"/>
      <c r="E7" s="22"/>
      <c r="F7" s="26"/>
      <c r="G7" s="224"/>
      <c r="H7" s="224"/>
      <c r="I7" s="224"/>
      <c r="J7" s="224"/>
      <c r="K7" s="224"/>
      <c r="L7" s="224"/>
      <c r="M7" s="224"/>
      <c r="N7" s="224"/>
      <c r="O7" s="224"/>
      <c r="P7" s="224"/>
      <c r="Q7" s="224"/>
      <c r="R7" s="224"/>
      <c r="S7" s="224"/>
      <c r="T7" s="224"/>
      <c r="U7" s="224"/>
    </row>
    <row r="8" spans="2:21" ht="20.5" customHeight="1" x14ac:dyDescent="0.35">
      <c r="B8" s="224"/>
      <c r="C8" s="57" t="s">
        <v>155</v>
      </c>
      <c r="D8" s="103"/>
      <c r="E8" s="22"/>
      <c r="F8" s="26"/>
      <c r="G8" s="224"/>
      <c r="H8" s="224"/>
      <c r="I8" s="224"/>
      <c r="J8" s="224"/>
      <c r="K8" s="224"/>
      <c r="L8" s="224"/>
      <c r="M8" s="224"/>
      <c r="N8" s="224"/>
      <c r="O8" s="224"/>
      <c r="P8" s="224"/>
      <c r="Q8" s="224"/>
      <c r="R8" s="224"/>
      <c r="S8" s="224"/>
      <c r="T8" s="224"/>
      <c r="U8" s="224"/>
    </row>
    <row r="9" spans="2:21" ht="30.65" customHeight="1" x14ac:dyDescent="0.35">
      <c r="B9" s="224"/>
      <c r="C9" s="57" t="s">
        <v>156</v>
      </c>
      <c r="D9" s="103"/>
      <c r="E9" s="22"/>
      <c r="F9" s="26"/>
      <c r="G9" s="224"/>
      <c r="H9" s="224"/>
      <c r="I9" s="224"/>
      <c r="J9" s="224"/>
      <c r="K9" s="224"/>
      <c r="L9" s="224"/>
      <c r="M9" s="224"/>
      <c r="N9" s="224"/>
      <c r="O9" s="224"/>
      <c r="P9" s="224"/>
      <c r="Q9" s="224"/>
      <c r="R9" s="224"/>
      <c r="S9" s="224"/>
      <c r="T9" s="224"/>
      <c r="U9" s="224"/>
    </row>
    <row r="10" spans="2:21" ht="33.65" customHeight="1" thickBot="1" x14ac:dyDescent="0.4">
      <c r="B10" s="2"/>
      <c r="C10" s="415" t="s">
        <v>157</v>
      </c>
      <c r="D10" s="52"/>
      <c r="E10" s="36"/>
      <c r="F10" s="44"/>
      <c r="G10" s="2"/>
      <c r="H10" s="2"/>
      <c r="I10" s="2"/>
      <c r="J10" s="2"/>
      <c r="K10" s="2"/>
      <c r="L10" s="2"/>
      <c r="M10" s="2"/>
      <c r="N10" s="2"/>
      <c r="O10" s="2"/>
      <c r="P10" s="2"/>
      <c r="Q10" s="2"/>
      <c r="R10" s="2"/>
      <c r="S10" s="2"/>
      <c r="T10" s="2"/>
      <c r="U10" s="2"/>
    </row>
    <row r="11" spans="2:21" ht="41.15" customHeight="1" thickBot="1" x14ac:dyDescent="0.4">
      <c r="B11" s="224"/>
      <c r="C11" s="252" t="s">
        <v>158</v>
      </c>
      <c r="D11" s="251"/>
      <c r="E11" s="27"/>
      <c r="F11" s="28"/>
      <c r="G11" s="224"/>
      <c r="H11" s="224"/>
      <c r="I11" s="224"/>
      <c r="J11" s="224"/>
      <c r="K11" s="224"/>
      <c r="L11" s="224"/>
      <c r="M11" s="224"/>
      <c r="N11" s="224"/>
      <c r="O11" s="224"/>
      <c r="P11" s="224"/>
      <c r="Q11" s="224"/>
      <c r="R11" s="224"/>
      <c r="S11" s="224"/>
      <c r="T11" s="224"/>
      <c r="U11" s="224"/>
    </row>
    <row r="12" spans="2:21" ht="41.15" customHeight="1" thickBot="1" x14ac:dyDescent="0.4">
      <c r="B12" s="224"/>
      <c r="C12" s="241"/>
      <c r="D12" s="105" t="s">
        <v>159</v>
      </c>
      <c r="E12" s="59"/>
      <c r="F12" s="104"/>
      <c r="G12" s="224"/>
      <c r="H12" s="224"/>
      <c r="I12" s="224"/>
      <c r="J12" s="224"/>
      <c r="K12" s="224"/>
      <c r="L12" s="224"/>
      <c r="M12" s="224"/>
      <c r="N12" s="224"/>
      <c r="O12" s="224"/>
      <c r="P12" s="224"/>
      <c r="Q12" s="224"/>
      <c r="R12" s="224"/>
      <c r="S12" s="224"/>
      <c r="T12" s="224"/>
      <c r="U12" s="224"/>
    </row>
    <row r="13" spans="2:21" ht="72.650000000000006" customHeight="1" thickBot="1" x14ac:dyDescent="0.4">
      <c r="B13" s="224"/>
      <c r="C13" s="242"/>
      <c r="D13" s="106" t="s">
        <v>636</v>
      </c>
      <c r="E13" s="107" t="s">
        <v>160</v>
      </c>
      <c r="F13" s="108" t="s">
        <v>161</v>
      </c>
      <c r="G13" s="224"/>
      <c r="H13" s="224"/>
      <c r="I13" s="224"/>
      <c r="J13" s="224"/>
      <c r="K13" s="224"/>
      <c r="L13" s="224"/>
      <c r="M13" s="224"/>
      <c r="N13" s="224"/>
      <c r="O13" s="224"/>
      <c r="P13" s="224"/>
      <c r="Q13" s="224"/>
      <c r="R13" s="224"/>
      <c r="S13" s="224"/>
      <c r="T13" s="224"/>
      <c r="U13" s="224"/>
    </row>
    <row r="14" spans="2:21" ht="74.5" thickBot="1" x14ac:dyDescent="0.4">
      <c r="B14" s="224"/>
      <c r="C14" s="109">
        <v>1</v>
      </c>
      <c r="D14" s="222" t="s">
        <v>162</v>
      </c>
      <c r="E14" s="394" t="s">
        <v>36</v>
      </c>
      <c r="F14" s="395" t="s">
        <v>36</v>
      </c>
      <c r="G14" s="224"/>
      <c r="H14" s="224"/>
      <c r="I14" s="224"/>
      <c r="J14" s="224"/>
      <c r="K14" s="224"/>
      <c r="L14" s="224"/>
      <c r="M14" s="224"/>
      <c r="N14" s="224"/>
      <c r="O14" s="224"/>
      <c r="P14" s="224"/>
      <c r="Q14" s="224"/>
      <c r="R14" s="224"/>
      <c r="S14" s="224"/>
      <c r="T14" s="224"/>
      <c r="U14" s="224"/>
    </row>
    <row r="15" spans="2:21" ht="74.5" thickBot="1" x14ac:dyDescent="0.4">
      <c r="B15" s="224"/>
      <c r="C15" s="109">
        <v>2</v>
      </c>
      <c r="D15" s="222" t="s">
        <v>162</v>
      </c>
      <c r="E15" s="394" t="s">
        <v>36</v>
      </c>
      <c r="F15" s="395" t="s">
        <v>36</v>
      </c>
      <c r="G15" s="224"/>
      <c r="H15" s="224"/>
      <c r="I15" s="224"/>
      <c r="J15" s="224"/>
      <c r="K15" s="224"/>
      <c r="L15" s="224"/>
      <c r="M15" s="224"/>
      <c r="N15" s="224"/>
      <c r="O15" s="224"/>
      <c r="P15" s="224"/>
      <c r="Q15" s="224"/>
      <c r="R15" s="224"/>
      <c r="S15" s="224"/>
      <c r="T15" s="224"/>
      <c r="U15" s="224"/>
    </row>
    <row r="16" spans="2:21" ht="74.5" thickBot="1" x14ac:dyDescent="0.4">
      <c r="B16" s="224"/>
      <c r="C16" s="109">
        <v>3</v>
      </c>
      <c r="D16" s="222" t="s">
        <v>162</v>
      </c>
      <c r="E16" s="394" t="s">
        <v>36</v>
      </c>
      <c r="F16" s="395" t="s">
        <v>36</v>
      </c>
      <c r="G16" s="224"/>
      <c r="H16" s="224"/>
      <c r="I16" s="224"/>
      <c r="J16" s="224"/>
      <c r="K16" s="224"/>
      <c r="L16" s="224"/>
      <c r="M16" s="224"/>
      <c r="N16" s="224"/>
      <c r="O16" s="224"/>
      <c r="P16" s="224"/>
      <c r="Q16" s="224"/>
      <c r="R16" s="224"/>
      <c r="S16" s="224"/>
      <c r="T16" s="224"/>
      <c r="U16" s="224"/>
    </row>
    <row r="17" spans="3:8" ht="74.5" thickBot="1" x14ac:dyDescent="0.4">
      <c r="C17" s="109">
        <v>4</v>
      </c>
      <c r="D17" s="222" t="s">
        <v>162</v>
      </c>
      <c r="E17" s="394" t="s">
        <v>36</v>
      </c>
      <c r="F17" s="395" t="s">
        <v>36</v>
      </c>
      <c r="G17" s="224"/>
      <c r="H17" s="224"/>
    </row>
    <row r="18" spans="3:8" ht="74.5" thickBot="1" x14ac:dyDescent="0.4">
      <c r="C18" s="109">
        <v>5</v>
      </c>
      <c r="D18" s="222" t="s">
        <v>162</v>
      </c>
      <c r="E18" s="394" t="s">
        <v>36</v>
      </c>
      <c r="F18" s="395" t="s">
        <v>36</v>
      </c>
      <c r="G18" s="224"/>
      <c r="H18" s="224"/>
    </row>
    <row r="19" spans="3:8" ht="60" customHeight="1" thickBot="1" x14ac:dyDescent="0.4">
      <c r="C19" s="243"/>
      <c r="D19" s="61" t="s">
        <v>163</v>
      </c>
      <c r="E19" s="60"/>
      <c r="F19" s="111"/>
      <c r="G19" s="224"/>
      <c r="H19" s="224"/>
    </row>
    <row r="20" spans="3:8" ht="90" customHeight="1" thickBot="1" x14ac:dyDescent="0.4">
      <c r="C20" s="244"/>
      <c r="D20" s="63" t="s">
        <v>164</v>
      </c>
      <c r="E20" s="112" t="s">
        <v>160</v>
      </c>
      <c r="F20" s="113" t="s">
        <v>161</v>
      </c>
      <c r="G20" s="224"/>
      <c r="H20" s="186" t="s">
        <v>165</v>
      </c>
    </row>
    <row r="21" spans="3:8" ht="74.5" thickBot="1" x14ac:dyDescent="0.4">
      <c r="C21" s="109">
        <v>1</v>
      </c>
      <c r="D21" s="222" t="s">
        <v>162</v>
      </c>
      <c r="E21" s="396" t="s">
        <v>36</v>
      </c>
      <c r="F21" s="397" t="s">
        <v>36</v>
      </c>
      <c r="G21" s="224"/>
      <c r="H21" s="187" t="str">
        <f>IF(COUNTIF(E21:E25, "Yes") &gt; 0, "Yes (Autofill)", "No (Autofill)")</f>
        <v>No (Autofill)</v>
      </c>
    </row>
    <row r="22" spans="3:8" ht="74.5" thickBot="1" x14ac:dyDescent="0.4">
      <c r="C22" s="109">
        <v>2</v>
      </c>
      <c r="D22" s="222" t="s">
        <v>162</v>
      </c>
      <c r="E22" s="396" t="s">
        <v>36</v>
      </c>
      <c r="F22" s="397" t="s">
        <v>36</v>
      </c>
      <c r="G22" s="224"/>
      <c r="H22" s="224"/>
    </row>
    <row r="23" spans="3:8" ht="74.5" thickBot="1" x14ac:dyDescent="0.4">
      <c r="C23" s="109">
        <v>3</v>
      </c>
      <c r="D23" s="222" t="s">
        <v>162</v>
      </c>
      <c r="E23" s="396" t="s">
        <v>36</v>
      </c>
      <c r="F23" s="397" t="s">
        <v>36</v>
      </c>
      <c r="G23" s="224"/>
      <c r="H23" s="224"/>
    </row>
    <row r="24" spans="3:8" ht="74.5" thickBot="1" x14ac:dyDescent="0.4">
      <c r="C24" s="109">
        <v>4</v>
      </c>
      <c r="D24" s="222" t="s">
        <v>162</v>
      </c>
      <c r="E24" s="396" t="s">
        <v>36</v>
      </c>
      <c r="F24" s="397" t="s">
        <v>36</v>
      </c>
      <c r="G24" s="224"/>
      <c r="H24" s="224"/>
    </row>
    <row r="25" spans="3:8" ht="74.5" thickBot="1" x14ac:dyDescent="0.4">
      <c r="C25" s="109">
        <v>5</v>
      </c>
      <c r="D25" s="222" t="s">
        <v>162</v>
      </c>
      <c r="E25" s="396" t="s">
        <v>36</v>
      </c>
      <c r="F25" s="397" t="s">
        <v>36</v>
      </c>
      <c r="G25" s="224"/>
      <c r="H25" s="224"/>
    </row>
    <row r="26" spans="3:8" ht="61" customHeight="1" thickBot="1" x14ac:dyDescent="0.4">
      <c r="C26" s="243"/>
      <c r="D26" s="61" t="s">
        <v>24</v>
      </c>
      <c r="E26" s="60"/>
      <c r="F26" s="111"/>
      <c r="G26" s="224"/>
      <c r="H26" s="224"/>
    </row>
    <row r="27" spans="3:8" ht="92.15" customHeight="1" thickBot="1" x14ac:dyDescent="0.4">
      <c r="C27" s="245"/>
      <c r="D27" s="63" t="s">
        <v>166</v>
      </c>
      <c r="E27" s="63" t="s">
        <v>160</v>
      </c>
      <c r="F27" s="64" t="s">
        <v>161</v>
      </c>
      <c r="G27" s="224"/>
      <c r="H27" s="186" t="s">
        <v>167</v>
      </c>
    </row>
    <row r="28" spans="3:8" ht="74.5" thickBot="1" x14ac:dyDescent="0.4">
      <c r="C28" s="109">
        <v>1</v>
      </c>
      <c r="D28" s="222" t="s">
        <v>162</v>
      </c>
      <c r="E28" s="394" t="s">
        <v>36</v>
      </c>
      <c r="F28" s="395" t="s">
        <v>36</v>
      </c>
      <c r="G28" s="224"/>
      <c r="H28" s="187" t="str">
        <f>IF(COUNTIF(E28:E32, "Yes") &gt; 0, "Yes (Autofill)", "No (Autofill)")</f>
        <v>No (Autofill)</v>
      </c>
    </row>
    <row r="29" spans="3:8" ht="74.5" thickBot="1" x14ac:dyDescent="0.4">
      <c r="C29" s="109">
        <v>2</v>
      </c>
      <c r="D29" s="222" t="s">
        <v>162</v>
      </c>
      <c r="E29" s="394" t="s">
        <v>36</v>
      </c>
      <c r="F29" s="395" t="s">
        <v>36</v>
      </c>
      <c r="G29" s="224"/>
      <c r="H29" s="224"/>
    </row>
    <row r="30" spans="3:8" ht="74.5" thickBot="1" x14ac:dyDescent="0.4">
      <c r="C30" s="109">
        <v>3</v>
      </c>
      <c r="D30" s="222" t="s">
        <v>162</v>
      </c>
      <c r="E30" s="394" t="s">
        <v>36</v>
      </c>
      <c r="F30" s="395" t="s">
        <v>36</v>
      </c>
      <c r="G30" s="224"/>
      <c r="H30" s="224"/>
    </row>
    <row r="31" spans="3:8" ht="74.5" thickBot="1" x14ac:dyDescent="0.4">
      <c r="C31" s="109">
        <v>4</v>
      </c>
      <c r="D31" s="222" t="s">
        <v>162</v>
      </c>
      <c r="E31" s="394" t="s">
        <v>36</v>
      </c>
      <c r="F31" s="395" t="s">
        <v>36</v>
      </c>
      <c r="G31" s="224"/>
      <c r="H31" s="224"/>
    </row>
    <row r="32" spans="3:8" ht="74.5" thickBot="1" x14ac:dyDescent="0.4">
      <c r="C32" s="109">
        <v>5</v>
      </c>
      <c r="D32" s="222" t="s">
        <v>162</v>
      </c>
      <c r="E32" s="394" t="s">
        <v>36</v>
      </c>
      <c r="F32" s="395" t="s">
        <v>36</v>
      </c>
      <c r="G32" s="224"/>
      <c r="H32" s="224"/>
    </row>
    <row r="33" ht="42.65" customHeight="1" x14ac:dyDescent="0.35"/>
    <row r="34" ht="51" customHeight="1" x14ac:dyDescent="0.35"/>
    <row r="35" ht="15.75" customHeight="1" x14ac:dyDescent="0.35"/>
    <row r="36" ht="15.75" customHeight="1" x14ac:dyDescent="0.35"/>
    <row r="37" ht="15.75" customHeight="1" x14ac:dyDescent="0.35"/>
    <row r="38" ht="15.75" customHeight="1" x14ac:dyDescent="0.35"/>
    <row r="39" ht="15.75" customHeight="1" x14ac:dyDescent="0.35"/>
    <row r="40" ht="15.75" customHeight="1" x14ac:dyDescent="0.35"/>
    <row r="41" ht="15.75" customHeight="1" x14ac:dyDescent="0.35"/>
    <row r="42" ht="15.75" customHeight="1" x14ac:dyDescent="0.35"/>
    <row r="43" ht="15.75" customHeight="1" x14ac:dyDescent="0.35"/>
    <row r="44" ht="15.75" customHeight="1" x14ac:dyDescent="0.35"/>
    <row r="45" ht="15.75" customHeight="1" x14ac:dyDescent="0.35"/>
    <row r="46" ht="15.75" customHeight="1" x14ac:dyDescent="0.35"/>
    <row r="47" ht="15.75" customHeight="1" x14ac:dyDescent="0.35"/>
    <row r="48"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sheetData>
  <sheetProtection algorithmName="SHA-512" hashValue="Wl9MWB5mEB4yJvdTog8BEu5twcpApMYgKRSRW8n7+6ppDwVyzR3HEIpXXO1mv8zAGpz3j/3vMQgar3Ffp87Q7w==" saltValue="Az2ngYAh3OLYK4A0u5B4Ng==" spinCount="100000" sheet="1" objects="1" scenarios="1"/>
  <conditionalFormatting sqref="D14:F18 D21:F25 D28:F32">
    <cfRule type="containsBlanks" dxfId="29" priority="7">
      <formula>LEN(TRIM(D14))=0</formula>
    </cfRule>
  </conditionalFormatting>
  <conditionalFormatting sqref="D14:F32">
    <cfRule type="containsText" dxfId="28" priority="18" operator="containsText" text="(Enter">
      <formula>NOT(ISERROR(SEARCH("(Enter",D14)))</formula>
    </cfRule>
    <cfRule type="containsText" dxfId="27" priority="19" operator="containsText" text="Select from dropdown">
      <formula>NOT(ISERROR(SEARCH("Select from dropdown",D14)))</formula>
    </cfRule>
  </conditionalFormatting>
  <conditionalFormatting sqref="H21">
    <cfRule type="containsText" dxfId="26" priority="3" operator="containsText" text="No">
      <formula>NOT(ISERROR(SEARCH("No",H21)))</formula>
    </cfRule>
    <cfRule type="containsText" dxfId="25" priority="4" operator="containsText" text="Yes">
      <formula>NOT(ISERROR(SEARCH("Yes",H21)))</formula>
    </cfRule>
  </conditionalFormatting>
  <conditionalFormatting sqref="H28">
    <cfRule type="containsText" dxfId="24" priority="1" operator="containsText" text="No">
      <formula>NOT(ISERROR(SEARCH("No",H28)))</formula>
    </cfRule>
    <cfRule type="containsText" dxfId="23" priority="2" operator="containsText" text="Yes">
      <formula>NOT(ISERROR(SEARCH("Yes",H28)))</formula>
    </cfRule>
  </conditionalFormatting>
  <dataValidations count="2">
    <dataValidation type="list" allowBlank="1" showInputMessage="1" showErrorMessage="1" sqref="E28:E32 E21:E25 E14:E18" xr:uid="{0E9C8A95-673D-45ED-9E5E-A2DD56DB44E2}">
      <formula1>"Yes, No, Select from dropdown"</formula1>
    </dataValidation>
    <dataValidation type="textLength" operator="lessThanOrEqual" allowBlank="1" showInputMessage="1" showErrorMessage="1" sqref="D21:D25 D14:D18 D28:D32" xr:uid="{4637F4D6-365D-4D5C-9AEB-75E6C565E065}">
      <formula1>1000</formula1>
    </dataValidation>
  </dataValidations>
  <pageMargins left="0.7" right="0.7" top="0.75" bottom="0.75" header="0" footer="0"/>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B0682CC-442B-466E-883E-8B911E31C3D2}">
          <x14:formula1>
            <xm:f>Dropdowns!$D$3:$D$16</xm:f>
          </x14:formula1>
          <xm:sqref>F28:F32 F21:F25 F14:F18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CA5DA-B639-42D1-9C7B-EF80577577B0}">
  <sheetPr codeName="Sheet8">
    <tabColor rgb="FFAAD4F4"/>
  </sheetPr>
  <dimension ref="A1:U199"/>
  <sheetViews>
    <sheetView zoomScale="75" zoomScaleNormal="75" workbookViewId="0">
      <selection activeCell="B1" sqref="B1"/>
    </sheetView>
  </sheetViews>
  <sheetFormatPr defaultColWidth="19.81640625" defaultRowHeight="18.5" x14ac:dyDescent="0.45"/>
  <cols>
    <col min="1" max="1" width="2.7265625" style="127" customWidth="1"/>
    <col min="2" max="2" width="3.1796875" style="127" customWidth="1"/>
    <col min="3" max="3" width="19" style="127" customWidth="1"/>
    <col min="4" max="4" width="63" style="127" customWidth="1"/>
    <col min="5" max="5" width="52" style="127" customWidth="1"/>
    <col min="6" max="6" width="49.81640625" style="127" customWidth="1"/>
    <col min="7" max="7" width="23.1796875" style="127" customWidth="1"/>
    <col min="8" max="8" width="21.54296875" style="127" customWidth="1"/>
    <col min="9" max="9" width="22.453125" style="127" customWidth="1"/>
    <col min="10" max="10" width="21.08984375" style="127" customWidth="1"/>
    <col min="11" max="11" width="20.81640625" style="127" customWidth="1"/>
    <col min="12" max="13" width="19.81640625" style="127"/>
    <col min="14" max="14" width="38.81640625" style="127" customWidth="1"/>
    <col min="15" max="16384" width="19.81640625" style="127"/>
  </cols>
  <sheetData>
    <row r="1" spans="1:21" ht="16" customHeight="1" thickBot="1" x14ac:dyDescent="0.5"/>
    <row r="2" spans="1:21" ht="66.650000000000006" customHeight="1" thickBot="1" x14ac:dyDescent="0.5">
      <c r="C2" s="402" t="s">
        <v>168</v>
      </c>
      <c r="D2" s="403"/>
      <c r="E2" s="403"/>
      <c r="F2" s="403"/>
      <c r="G2" s="403"/>
      <c r="H2" s="403"/>
      <c r="I2" s="403"/>
      <c r="J2" s="403"/>
      <c r="K2" s="404"/>
    </row>
    <row r="5" spans="1:21" ht="35.5" customHeight="1" thickBot="1" x14ac:dyDescent="0.6">
      <c r="I5" s="507" t="s">
        <v>169</v>
      </c>
      <c r="J5" s="508"/>
      <c r="K5" s="509"/>
    </row>
    <row r="6" spans="1:21" ht="46.5" customHeight="1" thickBot="1" x14ac:dyDescent="0.55000000000000004">
      <c r="C6" s="336" t="s">
        <v>170</v>
      </c>
      <c r="D6" s="290" t="str">
        <f>IF(ApplicantName="Select from Dropdown", "Autofills from information entered on 'Applicant Information' tab", ApplicantName)</f>
        <v>Autofills from information entered on 'Applicant Information' tab</v>
      </c>
      <c r="E6" s="141"/>
      <c r="F6" s="128"/>
      <c r="G6" s="129"/>
      <c r="H6" s="130"/>
      <c r="I6" s="287" t="s">
        <v>637</v>
      </c>
      <c r="J6" s="287" t="s">
        <v>171</v>
      </c>
      <c r="K6" s="287" t="s">
        <v>172</v>
      </c>
      <c r="M6" s="144"/>
      <c r="N6" s="144"/>
      <c r="O6" s="144"/>
      <c r="P6" s="144"/>
      <c r="Q6" s="144"/>
      <c r="R6" s="144"/>
      <c r="S6" s="144"/>
      <c r="T6" s="144"/>
      <c r="U6" s="144"/>
    </row>
    <row r="7" spans="1:21" ht="30.75" customHeight="1" thickBot="1" x14ac:dyDescent="0.5">
      <c r="C7" s="326"/>
      <c r="D7" s="131"/>
      <c r="E7" s="131"/>
      <c r="F7" s="130"/>
      <c r="G7" s="129"/>
      <c r="H7" s="131" t="s">
        <v>173</v>
      </c>
      <c r="I7" s="143" t="str">
        <f>IF(G12="Autofills", "Autofills", IF(G12="Not Eligible", "Not Eligible", K12 * (16/100)))</f>
        <v>Autofills</v>
      </c>
      <c r="J7" s="140" t="str">
        <f>IF(G12="Autofills", "Autofills", IF(G12="Not Eligible", "Not Eligible", K12 * 0.42))</f>
        <v>Autofills</v>
      </c>
      <c r="K7" s="140" t="str">
        <f>IF(G12="Autofills", "Autofills", IF(G12="Not Eligible", "Not Eligible", K12 * 0.42))</f>
        <v>Autofills</v>
      </c>
      <c r="M7" s="144"/>
      <c r="N7" s="144"/>
      <c r="O7" s="144"/>
      <c r="P7" s="144"/>
      <c r="Q7" s="144"/>
      <c r="R7" s="144"/>
      <c r="S7" s="144"/>
      <c r="T7" s="144"/>
      <c r="U7" s="144"/>
    </row>
    <row r="8" spans="1:21" ht="39" customHeight="1" thickBot="1" x14ac:dyDescent="0.5">
      <c r="C8" s="329" t="s">
        <v>31</v>
      </c>
      <c r="D8" s="330"/>
      <c r="F8" s="129"/>
      <c r="G8" s="129"/>
      <c r="H8" s="131" t="s">
        <v>174</v>
      </c>
      <c r="I8" s="419" t="str">
        <f>IF(SUMIFS(K17:K1004, C17:C1004, "Birth-Pre-K") = 0, "Not Yet Budgeted", SUMIFS(K17:K1004, C17:C1004, "Birth-Pre-K"))</f>
        <v>Not Yet Budgeted</v>
      </c>
      <c r="J8" s="419" t="str">
        <f>IF(SUMIFS(K17:K1004, C17:C1004, "Grades K-5") = 0, "Not Yet Budgeted", SUMIFS(K17:K1004, C17:C1004, "Grades K-5"))</f>
        <v>Not Yet Budgeted</v>
      </c>
      <c r="K8" s="419" t="str">
        <f>IF(SUMIFS(K17:K1004, C17:C1004, "Grades 6-12") = 0, "Not Yet Budgeted", SUMIFS(K17:K1004, C17:C1004, "Grades 6-12"))</f>
        <v>Not Yet Budgeted</v>
      </c>
      <c r="M8" s="144"/>
      <c r="N8" s="144"/>
      <c r="O8" s="144"/>
      <c r="P8" s="144"/>
      <c r="Q8" s="144"/>
      <c r="R8" s="144"/>
      <c r="S8" s="144"/>
      <c r="T8" s="144"/>
      <c r="U8" s="144"/>
    </row>
    <row r="9" spans="1:21" ht="22.5" customHeight="1" thickBot="1" x14ac:dyDescent="0.5">
      <c r="C9" s="431" t="s">
        <v>34</v>
      </c>
      <c r="D9" s="432"/>
      <c r="F9" s="129"/>
      <c r="G9" s="129"/>
      <c r="H9" s="131"/>
      <c r="I9" s="130"/>
      <c r="J9" s="130"/>
      <c r="K9" s="130"/>
      <c r="M9" s="144"/>
      <c r="N9" s="144"/>
      <c r="O9" s="144"/>
      <c r="P9" s="144"/>
      <c r="Q9" s="144"/>
      <c r="R9" s="144"/>
      <c r="S9" s="144"/>
      <c r="T9" s="144"/>
      <c r="U9" s="144"/>
    </row>
    <row r="10" spans="1:21" ht="27.65" customHeight="1" thickBot="1" x14ac:dyDescent="0.6">
      <c r="C10" s="327" t="s">
        <v>37</v>
      </c>
      <c r="D10" s="142"/>
      <c r="E10" s="128"/>
      <c r="F10" s="129"/>
      <c r="G10" s="289" t="s">
        <v>175</v>
      </c>
      <c r="H10" s="135"/>
      <c r="I10" s="135"/>
      <c r="J10" s="135"/>
      <c r="K10" s="136"/>
      <c r="M10" s="144"/>
      <c r="N10" s="144"/>
      <c r="O10" s="144"/>
      <c r="P10" s="144"/>
      <c r="Q10" s="144"/>
      <c r="R10" s="144"/>
      <c r="S10" s="144"/>
      <c r="T10" s="144"/>
      <c r="U10" s="144"/>
    </row>
    <row r="11" spans="1:21" ht="73" customHeight="1" thickBot="1" x14ac:dyDescent="0.55000000000000004">
      <c r="C11" s="328" t="s">
        <v>176</v>
      </c>
      <c r="D11" s="331"/>
      <c r="E11" s="132"/>
      <c r="F11" s="129"/>
      <c r="G11" s="287" t="s">
        <v>653</v>
      </c>
      <c r="H11" s="287" t="s">
        <v>654</v>
      </c>
      <c r="I11" s="287" t="s">
        <v>655</v>
      </c>
      <c r="J11" s="288" t="s">
        <v>656</v>
      </c>
      <c r="K11" s="502" t="s">
        <v>177</v>
      </c>
      <c r="M11" s="144"/>
      <c r="N11" s="144"/>
      <c r="O11" s="144"/>
      <c r="P11" s="144"/>
      <c r="Q11" s="144"/>
      <c r="R11" s="144"/>
      <c r="S11" s="144"/>
      <c r="T11" s="144"/>
      <c r="U11" s="144"/>
    </row>
    <row r="12" spans="1:21" ht="45.75" customHeight="1" thickBot="1" x14ac:dyDescent="0.5">
      <c r="C12" s="332" t="s">
        <v>178</v>
      </c>
      <c r="D12" s="333"/>
      <c r="E12" s="130"/>
      <c r="F12" s="131" t="s">
        <v>179</v>
      </c>
      <c r="G12" s="281" t="str">
        <f>IF(H12="Autofills", "Autofills", IF(H12="Not Eligible", "Not Eligible", H12*2))</f>
        <v>Autofills</v>
      </c>
      <c r="H12" s="281" t="str">
        <f>'Applicant Information'!D8</f>
        <v>Autofills</v>
      </c>
      <c r="I12" s="281" t="str">
        <f>H12</f>
        <v>Autofills</v>
      </c>
      <c r="J12" s="282" t="str">
        <f>H12</f>
        <v>Autofills</v>
      </c>
      <c r="K12" s="283" t="str">
        <f>IF(H12="Autofills", "Autofills", IF(H12="Not Eligible", "Not Eligible", H12*5))</f>
        <v>Autofills</v>
      </c>
      <c r="M12" s="144"/>
      <c r="N12" s="144"/>
      <c r="O12" s="144"/>
      <c r="P12" s="144"/>
      <c r="Q12" s="144"/>
      <c r="R12" s="144"/>
      <c r="S12" s="144"/>
      <c r="T12" s="144"/>
      <c r="U12" s="144"/>
    </row>
    <row r="13" spans="1:21" ht="39.75" customHeight="1" thickBot="1" x14ac:dyDescent="0.5">
      <c r="C13" s="334" t="s">
        <v>180</v>
      </c>
      <c r="D13" s="335"/>
      <c r="F13" s="131" t="s">
        <v>174</v>
      </c>
      <c r="G13" s="416" t="str">
        <f>IF(COUNTA(G17:G1004)=0, "Not Yet Budgeted", SUM(G17:G1004))</f>
        <v>Not Yet Budgeted</v>
      </c>
      <c r="H13" s="416" t="str">
        <f>IF(COUNTA(H17:H1004)=0, "Not Yet Budgeted", SUM(H17:H1004))</f>
        <v>Not Yet Budgeted</v>
      </c>
      <c r="I13" s="416" t="str">
        <f>IF(COUNTA(I17:I1004)=0, "Not Yet Budgeted", SUM(I17:I1004))</f>
        <v>Not Yet Budgeted</v>
      </c>
      <c r="J13" s="417" t="str">
        <f>IF(COUNTA(J17:J1004)=0, "Not Yet Budgeted", SUM(J17:J1004))</f>
        <v>Not Yet Budgeted</v>
      </c>
      <c r="K13" s="418" t="str">
        <f>IF(COUNTA(G17:G1004)=0, "Not Yet Budgeted", SUM(G13:J13))</f>
        <v>Not Yet Budgeted</v>
      </c>
      <c r="M13" s="144"/>
      <c r="N13" s="144"/>
      <c r="O13" s="144"/>
      <c r="P13" s="144"/>
      <c r="Q13" s="144"/>
      <c r="R13" s="144"/>
      <c r="S13" s="144"/>
      <c r="T13" s="144"/>
      <c r="U13" s="144"/>
    </row>
    <row r="14" spans="1:21" s="472" customFormat="1" ht="61" customHeight="1" x14ac:dyDescent="0.45">
      <c r="A14" s="127"/>
      <c r="B14" s="127"/>
      <c r="C14" s="473"/>
      <c r="D14" s="285"/>
      <c r="E14" s="127"/>
      <c r="F14" s="131"/>
      <c r="G14" s="510" t="s">
        <v>657</v>
      </c>
      <c r="H14" s="510"/>
      <c r="I14" s="510"/>
      <c r="J14" s="510"/>
      <c r="K14" s="510"/>
      <c r="L14" s="127"/>
      <c r="M14" s="144"/>
      <c r="N14" s="144"/>
      <c r="O14" s="144"/>
      <c r="P14" s="144"/>
      <c r="Q14" s="144"/>
      <c r="R14" s="144"/>
      <c r="S14" s="144"/>
      <c r="T14" s="144"/>
      <c r="U14" s="144"/>
    </row>
    <row r="15" spans="1:21" x14ac:dyDescent="0.45">
      <c r="C15" s="129"/>
      <c r="D15" s="129"/>
      <c r="E15" s="129"/>
      <c r="F15" s="133"/>
      <c r="G15" s="129"/>
      <c r="H15" s="129"/>
      <c r="I15" s="129"/>
      <c r="J15" s="129"/>
      <c r="M15" s="144"/>
      <c r="N15" s="144"/>
      <c r="O15" s="144"/>
      <c r="P15" s="144"/>
      <c r="Q15" s="144"/>
      <c r="R15" s="144"/>
      <c r="S15" s="144"/>
      <c r="T15" s="144"/>
      <c r="U15" s="144"/>
    </row>
    <row r="16" spans="1:21" ht="86.25" customHeight="1" x14ac:dyDescent="0.45">
      <c r="C16" s="399" t="s">
        <v>181</v>
      </c>
      <c r="D16" s="400" t="s">
        <v>182</v>
      </c>
      <c r="E16" s="441" t="s">
        <v>183</v>
      </c>
      <c r="F16" s="442" t="s">
        <v>184</v>
      </c>
      <c r="G16" s="399" t="s">
        <v>658</v>
      </c>
      <c r="H16" s="399" t="s">
        <v>185</v>
      </c>
      <c r="I16" s="399" t="s">
        <v>186</v>
      </c>
      <c r="J16" s="399" t="s">
        <v>187</v>
      </c>
      <c r="K16" s="401" t="s">
        <v>188</v>
      </c>
      <c r="M16" s="129"/>
      <c r="N16" s="131"/>
      <c r="O16" s="131"/>
      <c r="P16" s="144"/>
      <c r="Q16" s="144"/>
      <c r="R16" s="144"/>
      <c r="S16" s="144"/>
      <c r="T16" s="144"/>
      <c r="U16" s="144"/>
    </row>
    <row r="17" spans="3:17" x14ac:dyDescent="0.45">
      <c r="C17" s="478"/>
      <c r="D17" s="479"/>
      <c r="E17" s="480"/>
      <c r="F17" s="481"/>
      <c r="G17" s="482"/>
      <c r="H17" s="482"/>
      <c r="I17" s="482"/>
      <c r="J17" s="483"/>
      <c r="K17" s="398" t="str">
        <f t="shared" ref="K17:K48" si="0">IF(COUNTA(G17:J17)=0, "Autofills", SUM(G17:J17))</f>
        <v>Autofills</v>
      </c>
      <c r="M17" s="284"/>
      <c r="N17" s="285"/>
      <c r="P17" s="134"/>
      <c r="Q17" s="134"/>
    </row>
    <row r="18" spans="3:17" x14ac:dyDescent="0.45">
      <c r="C18" s="484"/>
      <c r="D18" s="485"/>
      <c r="E18" s="486"/>
      <c r="F18" s="487"/>
      <c r="G18" s="488"/>
      <c r="H18" s="488"/>
      <c r="I18" s="488"/>
      <c r="J18" s="489"/>
      <c r="K18" s="291" t="str">
        <f t="shared" si="0"/>
        <v>Autofills</v>
      </c>
      <c r="M18" s="141"/>
      <c r="N18" s="286"/>
      <c r="P18" s="134"/>
      <c r="Q18" s="134"/>
    </row>
    <row r="19" spans="3:17" x14ac:dyDescent="0.45">
      <c r="C19" s="484"/>
      <c r="D19" s="485"/>
      <c r="E19" s="486"/>
      <c r="F19" s="487"/>
      <c r="G19" s="488"/>
      <c r="H19" s="488"/>
      <c r="I19" s="488"/>
      <c r="J19" s="489"/>
      <c r="K19" s="291" t="str">
        <f t="shared" si="0"/>
        <v>Autofills</v>
      </c>
      <c r="M19" s="141"/>
      <c r="N19" s="284"/>
      <c r="O19" s="128"/>
      <c r="P19" s="134"/>
      <c r="Q19" s="134"/>
    </row>
    <row r="20" spans="3:17" x14ac:dyDescent="0.45">
      <c r="C20" s="484"/>
      <c r="D20" s="485"/>
      <c r="E20" s="486"/>
      <c r="F20" s="487"/>
      <c r="G20" s="488"/>
      <c r="H20" s="488"/>
      <c r="I20" s="488"/>
      <c r="J20" s="488"/>
      <c r="K20" s="291" t="str">
        <f t="shared" si="0"/>
        <v>Autofills</v>
      </c>
      <c r="M20" s="141"/>
      <c r="N20" s="141"/>
      <c r="O20" s="132"/>
      <c r="P20" s="134"/>
      <c r="Q20" s="134"/>
    </row>
    <row r="21" spans="3:17" x14ac:dyDescent="0.45">
      <c r="C21" s="484"/>
      <c r="D21" s="485"/>
      <c r="E21" s="486"/>
      <c r="F21" s="487"/>
      <c r="G21" s="488"/>
      <c r="H21" s="488"/>
      <c r="I21" s="488"/>
      <c r="J21" s="488"/>
      <c r="K21" s="291" t="str">
        <f t="shared" si="0"/>
        <v>Autofills</v>
      </c>
      <c r="M21" s="141"/>
      <c r="N21" s="141"/>
      <c r="O21" s="130"/>
      <c r="P21" s="134"/>
      <c r="Q21" s="134"/>
    </row>
    <row r="22" spans="3:17" x14ac:dyDescent="0.45">
      <c r="C22" s="484"/>
      <c r="D22" s="485"/>
      <c r="E22" s="486"/>
      <c r="F22" s="487"/>
      <c r="G22" s="488"/>
      <c r="H22" s="488"/>
      <c r="I22" s="488"/>
      <c r="J22" s="488"/>
      <c r="K22" s="291" t="str">
        <f>IF(COUNTA(G22:J22)=0, "Autofills", SUM(G22:J22))</f>
        <v>Autofills</v>
      </c>
      <c r="M22" s="141"/>
      <c r="N22" s="286"/>
      <c r="P22" s="134"/>
      <c r="Q22" s="134"/>
    </row>
    <row r="23" spans="3:17" x14ac:dyDescent="0.45">
      <c r="C23" s="484"/>
      <c r="D23" s="485"/>
      <c r="E23" s="486"/>
      <c r="F23" s="487"/>
      <c r="G23" s="488"/>
      <c r="H23" s="488"/>
      <c r="I23" s="488"/>
      <c r="J23" s="488"/>
      <c r="K23" s="291" t="str">
        <f>IF(COUNTA(G23:J23)=0, "Autofills", SUM(G23:J23))</f>
        <v>Autofills</v>
      </c>
      <c r="M23" s="129"/>
      <c r="N23" s="129"/>
      <c r="O23" s="129"/>
      <c r="P23" s="134"/>
      <c r="Q23" s="134"/>
    </row>
    <row r="24" spans="3:17" x14ac:dyDescent="0.45">
      <c r="C24" s="484"/>
      <c r="D24" s="485"/>
      <c r="E24" s="486"/>
      <c r="F24" s="487"/>
      <c r="G24" s="488"/>
      <c r="H24" s="488"/>
      <c r="I24" s="488"/>
      <c r="J24" s="488"/>
      <c r="K24" s="291" t="str">
        <f t="shared" si="0"/>
        <v>Autofills</v>
      </c>
      <c r="M24" s="134"/>
      <c r="N24" s="134"/>
      <c r="O24" s="134"/>
      <c r="P24" s="134"/>
      <c r="Q24" s="134"/>
    </row>
    <row r="25" spans="3:17" x14ac:dyDescent="0.45">
      <c r="C25" s="484"/>
      <c r="D25" s="485"/>
      <c r="E25" s="486"/>
      <c r="F25" s="487"/>
      <c r="G25" s="488"/>
      <c r="H25" s="488"/>
      <c r="I25" s="488"/>
      <c r="J25" s="488"/>
      <c r="K25" s="291" t="str">
        <f t="shared" si="0"/>
        <v>Autofills</v>
      </c>
      <c r="M25" s="134"/>
      <c r="N25" s="134"/>
      <c r="O25" s="134"/>
      <c r="P25" s="134"/>
      <c r="Q25" s="134"/>
    </row>
    <row r="26" spans="3:17" x14ac:dyDescent="0.45">
      <c r="C26" s="484"/>
      <c r="D26" s="485"/>
      <c r="E26" s="486"/>
      <c r="F26" s="487"/>
      <c r="G26" s="488"/>
      <c r="H26" s="488"/>
      <c r="I26" s="488"/>
      <c r="J26" s="488"/>
      <c r="K26" s="291" t="str">
        <f t="shared" si="0"/>
        <v>Autofills</v>
      </c>
      <c r="M26" s="134"/>
      <c r="N26" s="134"/>
      <c r="O26" s="134"/>
      <c r="P26" s="134"/>
      <c r="Q26" s="134"/>
    </row>
    <row r="27" spans="3:17" x14ac:dyDescent="0.45">
      <c r="C27" s="484"/>
      <c r="D27" s="485"/>
      <c r="E27" s="486"/>
      <c r="F27" s="487"/>
      <c r="G27" s="488"/>
      <c r="H27" s="488"/>
      <c r="I27" s="488"/>
      <c r="J27" s="488"/>
      <c r="K27" s="291" t="str">
        <f t="shared" si="0"/>
        <v>Autofills</v>
      </c>
      <c r="M27" s="134"/>
      <c r="N27" s="134"/>
      <c r="O27" s="134"/>
      <c r="P27" s="134"/>
      <c r="Q27" s="134"/>
    </row>
    <row r="28" spans="3:17" x14ac:dyDescent="0.45">
      <c r="C28" s="484"/>
      <c r="D28" s="485"/>
      <c r="E28" s="486"/>
      <c r="F28" s="487"/>
      <c r="G28" s="488"/>
      <c r="H28" s="488"/>
      <c r="I28" s="488"/>
      <c r="J28" s="488"/>
      <c r="K28" s="291" t="str">
        <f t="shared" si="0"/>
        <v>Autofills</v>
      </c>
      <c r="M28" s="134"/>
      <c r="N28" s="134"/>
      <c r="O28" s="134"/>
      <c r="P28" s="134"/>
      <c r="Q28" s="134"/>
    </row>
    <row r="29" spans="3:17" x14ac:dyDescent="0.45">
      <c r="C29" s="484"/>
      <c r="D29" s="485"/>
      <c r="E29" s="486"/>
      <c r="F29" s="487"/>
      <c r="G29" s="488"/>
      <c r="H29" s="488"/>
      <c r="I29" s="488"/>
      <c r="J29" s="488"/>
      <c r="K29" s="291" t="str">
        <f t="shared" si="0"/>
        <v>Autofills</v>
      </c>
    </row>
    <row r="30" spans="3:17" x14ac:dyDescent="0.45">
      <c r="C30" s="421"/>
      <c r="D30" s="433"/>
      <c r="E30" s="434"/>
      <c r="F30" s="435"/>
      <c r="G30" s="422"/>
      <c r="H30" s="422"/>
      <c r="I30" s="422"/>
      <c r="J30" s="423"/>
      <c r="K30" s="291" t="str">
        <f t="shared" si="0"/>
        <v>Autofills</v>
      </c>
    </row>
    <row r="31" spans="3:17" x14ac:dyDescent="0.45">
      <c r="C31" s="421"/>
      <c r="D31" s="433"/>
      <c r="E31" s="434"/>
      <c r="F31" s="435"/>
      <c r="G31" s="422"/>
      <c r="H31" s="422"/>
      <c r="I31" s="422"/>
      <c r="J31" s="423"/>
      <c r="K31" s="291" t="str">
        <f t="shared" si="0"/>
        <v>Autofills</v>
      </c>
    </row>
    <row r="32" spans="3:17" x14ac:dyDescent="0.45">
      <c r="C32" s="421"/>
      <c r="D32" s="433"/>
      <c r="E32" s="434"/>
      <c r="F32" s="435"/>
      <c r="G32" s="422"/>
      <c r="H32" s="422"/>
      <c r="I32" s="422"/>
      <c r="J32" s="423"/>
      <c r="K32" s="291" t="str">
        <f t="shared" si="0"/>
        <v>Autofills</v>
      </c>
    </row>
    <row r="33" spans="3:11" x14ac:dyDescent="0.45">
      <c r="C33" s="421"/>
      <c r="D33" s="433"/>
      <c r="E33" s="434"/>
      <c r="F33" s="435"/>
      <c r="G33" s="422"/>
      <c r="H33" s="422"/>
      <c r="I33" s="422"/>
      <c r="J33" s="423"/>
      <c r="K33" s="291" t="str">
        <f t="shared" si="0"/>
        <v>Autofills</v>
      </c>
    </row>
    <row r="34" spans="3:11" x14ac:dyDescent="0.45">
      <c r="C34" s="421"/>
      <c r="D34" s="433"/>
      <c r="E34" s="434"/>
      <c r="F34" s="435"/>
      <c r="G34" s="422"/>
      <c r="H34" s="422"/>
      <c r="I34" s="422"/>
      <c r="J34" s="423"/>
      <c r="K34" s="291" t="str">
        <f t="shared" si="0"/>
        <v>Autofills</v>
      </c>
    </row>
    <row r="35" spans="3:11" x14ac:dyDescent="0.45">
      <c r="C35" s="421"/>
      <c r="D35" s="433"/>
      <c r="E35" s="434"/>
      <c r="F35" s="435"/>
      <c r="G35" s="422"/>
      <c r="H35" s="422"/>
      <c r="I35" s="422"/>
      <c r="J35" s="423"/>
      <c r="K35" s="291" t="str">
        <f t="shared" si="0"/>
        <v>Autofills</v>
      </c>
    </row>
    <row r="36" spans="3:11" x14ac:dyDescent="0.45">
      <c r="C36" s="421"/>
      <c r="D36" s="433"/>
      <c r="E36" s="434"/>
      <c r="F36" s="435"/>
      <c r="G36" s="422"/>
      <c r="H36" s="422"/>
      <c r="I36" s="422"/>
      <c r="J36" s="423"/>
      <c r="K36" s="291" t="str">
        <f t="shared" si="0"/>
        <v>Autofills</v>
      </c>
    </row>
    <row r="37" spans="3:11" x14ac:dyDescent="0.45">
      <c r="C37" s="421"/>
      <c r="D37" s="433"/>
      <c r="E37" s="434"/>
      <c r="F37" s="435"/>
      <c r="G37" s="422"/>
      <c r="H37" s="422"/>
      <c r="I37" s="422"/>
      <c r="J37" s="423"/>
      <c r="K37" s="291" t="str">
        <f t="shared" si="0"/>
        <v>Autofills</v>
      </c>
    </row>
    <row r="38" spans="3:11" x14ac:dyDescent="0.45">
      <c r="C38" s="421"/>
      <c r="D38" s="433"/>
      <c r="E38" s="434"/>
      <c r="F38" s="435"/>
      <c r="G38" s="422"/>
      <c r="H38" s="422"/>
      <c r="I38" s="422"/>
      <c r="J38" s="423"/>
      <c r="K38" s="291" t="str">
        <f t="shared" si="0"/>
        <v>Autofills</v>
      </c>
    </row>
    <row r="39" spans="3:11" x14ac:dyDescent="0.45">
      <c r="C39" s="421"/>
      <c r="D39" s="433"/>
      <c r="E39" s="434"/>
      <c r="F39" s="435"/>
      <c r="G39" s="422"/>
      <c r="H39" s="422"/>
      <c r="I39" s="422"/>
      <c r="J39" s="423"/>
      <c r="K39" s="291" t="str">
        <f t="shared" si="0"/>
        <v>Autofills</v>
      </c>
    </row>
    <row r="40" spans="3:11" x14ac:dyDescent="0.45">
      <c r="C40" s="421"/>
      <c r="D40" s="433"/>
      <c r="E40" s="434"/>
      <c r="F40" s="435"/>
      <c r="G40" s="422"/>
      <c r="H40" s="422"/>
      <c r="I40" s="422"/>
      <c r="J40" s="423"/>
      <c r="K40" s="291" t="str">
        <f t="shared" si="0"/>
        <v>Autofills</v>
      </c>
    </row>
    <row r="41" spans="3:11" x14ac:dyDescent="0.45">
      <c r="C41" s="421"/>
      <c r="D41" s="436"/>
      <c r="E41" s="437"/>
      <c r="F41" s="438"/>
      <c r="G41" s="424"/>
      <c r="H41" s="424"/>
      <c r="I41" s="424"/>
      <c r="J41" s="425"/>
      <c r="K41" s="291" t="str">
        <f t="shared" si="0"/>
        <v>Autofills</v>
      </c>
    </row>
    <row r="42" spans="3:11" x14ac:dyDescent="0.45">
      <c r="C42" s="421"/>
      <c r="D42" s="436"/>
      <c r="E42" s="437"/>
      <c r="F42" s="438"/>
      <c r="G42" s="424"/>
      <c r="H42" s="424"/>
      <c r="I42" s="424"/>
      <c r="J42" s="425"/>
      <c r="K42" s="291" t="str">
        <f t="shared" si="0"/>
        <v>Autofills</v>
      </c>
    </row>
    <row r="43" spans="3:11" x14ac:dyDescent="0.45">
      <c r="C43" s="421"/>
      <c r="D43" s="436"/>
      <c r="E43" s="437"/>
      <c r="F43" s="438"/>
      <c r="G43" s="424"/>
      <c r="H43" s="424"/>
      <c r="I43" s="424"/>
      <c r="J43" s="425"/>
      <c r="K43" s="291" t="str">
        <f t="shared" si="0"/>
        <v>Autofills</v>
      </c>
    </row>
    <row r="44" spans="3:11" x14ac:dyDescent="0.45">
      <c r="C44" s="421"/>
      <c r="D44" s="436"/>
      <c r="E44" s="437"/>
      <c r="F44" s="438"/>
      <c r="G44" s="424"/>
      <c r="H44" s="424"/>
      <c r="I44" s="424"/>
      <c r="J44" s="425"/>
      <c r="K44" s="291" t="str">
        <f t="shared" si="0"/>
        <v>Autofills</v>
      </c>
    </row>
    <row r="45" spans="3:11" x14ac:dyDescent="0.45">
      <c r="C45" s="421"/>
      <c r="D45" s="436"/>
      <c r="E45" s="437"/>
      <c r="F45" s="438"/>
      <c r="G45" s="424"/>
      <c r="H45" s="424"/>
      <c r="I45" s="424"/>
      <c r="J45" s="425"/>
      <c r="K45" s="291" t="str">
        <f t="shared" si="0"/>
        <v>Autofills</v>
      </c>
    </row>
    <row r="46" spans="3:11" x14ac:dyDescent="0.45">
      <c r="C46" s="421"/>
      <c r="D46" s="436"/>
      <c r="E46" s="437"/>
      <c r="F46" s="438"/>
      <c r="G46" s="424"/>
      <c r="H46" s="424"/>
      <c r="I46" s="424"/>
      <c r="J46" s="425"/>
      <c r="K46" s="291" t="str">
        <f t="shared" si="0"/>
        <v>Autofills</v>
      </c>
    </row>
    <row r="47" spans="3:11" x14ac:dyDescent="0.45">
      <c r="C47" s="421"/>
      <c r="D47" s="436"/>
      <c r="E47" s="437"/>
      <c r="F47" s="438"/>
      <c r="G47" s="424"/>
      <c r="H47" s="424"/>
      <c r="I47" s="424"/>
      <c r="J47" s="425"/>
      <c r="K47" s="291" t="str">
        <f t="shared" si="0"/>
        <v>Autofills</v>
      </c>
    </row>
    <row r="48" spans="3:11" x14ac:dyDescent="0.45">
      <c r="C48" s="421"/>
      <c r="D48" s="436"/>
      <c r="E48" s="437"/>
      <c r="F48" s="438"/>
      <c r="G48" s="424"/>
      <c r="H48" s="424"/>
      <c r="I48" s="424"/>
      <c r="J48" s="425"/>
      <c r="K48" s="291" t="str">
        <f t="shared" si="0"/>
        <v>Autofills</v>
      </c>
    </row>
    <row r="49" spans="3:11" x14ac:dyDescent="0.45">
      <c r="C49" s="421"/>
      <c r="D49" s="436"/>
      <c r="E49" s="437"/>
      <c r="F49" s="438"/>
      <c r="G49" s="424"/>
      <c r="H49" s="424"/>
      <c r="I49" s="424"/>
      <c r="J49" s="425"/>
      <c r="K49" s="291" t="str">
        <f t="shared" ref="K49:K80" si="1">IF(COUNTA(G49:J49)=0, "Autofills", SUM(G49:J49))</f>
        <v>Autofills</v>
      </c>
    </row>
    <row r="50" spans="3:11" x14ac:dyDescent="0.45">
      <c r="C50" s="421"/>
      <c r="D50" s="436"/>
      <c r="E50" s="437"/>
      <c r="F50" s="438"/>
      <c r="G50" s="424"/>
      <c r="H50" s="424"/>
      <c r="I50" s="424"/>
      <c r="J50" s="425"/>
      <c r="K50" s="291" t="str">
        <f t="shared" si="1"/>
        <v>Autofills</v>
      </c>
    </row>
    <row r="51" spans="3:11" x14ac:dyDescent="0.45">
      <c r="C51" s="421"/>
      <c r="D51" s="436"/>
      <c r="E51" s="437"/>
      <c r="F51" s="438"/>
      <c r="G51" s="424"/>
      <c r="H51" s="424"/>
      <c r="I51" s="424"/>
      <c r="J51" s="425"/>
      <c r="K51" s="291" t="str">
        <f t="shared" si="1"/>
        <v>Autofills</v>
      </c>
    </row>
    <row r="52" spans="3:11" x14ac:dyDescent="0.45">
      <c r="C52" s="421"/>
      <c r="D52" s="436"/>
      <c r="E52" s="437"/>
      <c r="F52" s="438"/>
      <c r="G52" s="424"/>
      <c r="H52" s="424"/>
      <c r="I52" s="424"/>
      <c r="J52" s="425"/>
      <c r="K52" s="291" t="str">
        <f t="shared" si="1"/>
        <v>Autofills</v>
      </c>
    </row>
    <row r="53" spans="3:11" x14ac:dyDescent="0.45">
      <c r="C53" s="421"/>
      <c r="D53" s="436"/>
      <c r="E53" s="437"/>
      <c r="F53" s="438"/>
      <c r="G53" s="424"/>
      <c r="H53" s="424"/>
      <c r="I53" s="424"/>
      <c r="J53" s="425"/>
      <c r="K53" s="291" t="str">
        <f t="shared" si="1"/>
        <v>Autofills</v>
      </c>
    </row>
    <row r="54" spans="3:11" x14ac:dyDescent="0.45">
      <c r="C54" s="421"/>
      <c r="D54" s="436"/>
      <c r="E54" s="437"/>
      <c r="F54" s="438"/>
      <c r="G54" s="424"/>
      <c r="H54" s="424"/>
      <c r="I54" s="424"/>
      <c r="J54" s="425"/>
      <c r="K54" s="291" t="str">
        <f t="shared" si="1"/>
        <v>Autofills</v>
      </c>
    </row>
    <row r="55" spans="3:11" x14ac:dyDescent="0.45">
      <c r="C55" s="421"/>
      <c r="D55" s="436"/>
      <c r="E55" s="437"/>
      <c r="F55" s="438"/>
      <c r="G55" s="424"/>
      <c r="H55" s="424"/>
      <c r="I55" s="424"/>
      <c r="J55" s="425"/>
      <c r="K55" s="291" t="str">
        <f t="shared" si="1"/>
        <v>Autofills</v>
      </c>
    </row>
    <row r="56" spans="3:11" x14ac:dyDescent="0.45">
      <c r="C56" s="421"/>
      <c r="D56" s="436"/>
      <c r="E56" s="437"/>
      <c r="F56" s="438"/>
      <c r="G56" s="424"/>
      <c r="H56" s="424"/>
      <c r="I56" s="424"/>
      <c r="J56" s="425"/>
      <c r="K56" s="291" t="str">
        <f t="shared" si="1"/>
        <v>Autofills</v>
      </c>
    </row>
    <row r="57" spans="3:11" x14ac:dyDescent="0.45">
      <c r="C57" s="421"/>
      <c r="D57" s="436"/>
      <c r="E57" s="437"/>
      <c r="F57" s="438"/>
      <c r="G57" s="424"/>
      <c r="H57" s="424"/>
      <c r="I57" s="424"/>
      <c r="J57" s="425"/>
      <c r="K57" s="291" t="str">
        <f t="shared" si="1"/>
        <v>Autofills</v>
      </c>
    </row>
    <row r="58" spans="3:11" x14ac:dyDescent="0.45">
      <c r="C58" s="421"/>
      <c r="D58" s="436"/>
      <c r="E58" s="437"/>
      <c r="F58" s="438"/>
      <c r="G58" s="424"/>
      <c r="H58" s="424"/>
      <c r="I58" s="424"/>
      <c r="J58" s="425"/>
      <c r="K58" s="291" t="str">
        <f t="shared" si="1"/>
        <v>Autofills</v>
      </c>
    </row>
    <row r="59" spans="3:11" x14ac:dyDescent="0.45">
      <c r="C59" s="421"/>
      <c r="D59" s="436"/>
      <c r="E59" s="437"/>
      <c r="F59" s="438"/>
      <c r="G59" s="424"/>
      <c r="H59" s="424"/>
      <c r="I59" s="424"/>
      <c r="J59" s="425"/>
      <c r="K59" s="291" t="str">
        <f t="shared" si="1"/>
        <v>Autofills</v>
      </c>
    </row>
    <row r="60" spans="3:11" x14ac:dyDescent="0.45">
      <c r="C60" s="421"/>
      <c r="D60" s="436"/>
      <c r="E60" s="437"/>
      <c r="F60" s="438"/>
      <c r="G60" s="424"/>
      <c r="H60" s="424"/>
      <c r="I60" s="424"/>
      <c r="J60" s="425"/>
      <c r="K60" s="291" t="str">
        <f t="shared" si="1"/>
        <v>Autofills</v>
      </c>
    </row>
    <row r="61" spans="3:11" x14ac:dyDescent="0.45">
      <c r="C61" s="421"/>
      <c r="D61" s="436"/>
      <c r="E61" s="437"/>
      <c r="F61" s="438"/>
      <c r="G61" s="424"/>
      <c r="H61" s="424"/>
      <c r="I61" s="424"/>
      <c r="J61" s="425"/>
      <c r="K61" s="291" t="str">
        <f t="shared" si="1"/>
        <v>Autofills</v>
      </c>
    </row>
    <row r="62" spans="3:11" x14ac:dyDescent="0.45">
      <c r="C62" s="421"/>
      <c r="D62" s="436"/>
      <c r="E62" s="437"/>
      <c r="F62" s="438"/>
      <c r="G62" s="424"/>
      <c r="H62" s="424"/>
      <c r="I62" s="424"/>
      <c r="J62" s="425"/>
      <c r="K62" s="291" t="str">
        <f t="shared" si="1"/>
        <v>Autofills</v>
      </c>
    </row>
    <row r="63" spans="3:11" x14ac:dyDescent="0.45">
      <c r="C63" s="421"/>
      <c r="D63" s="436"/>
      <c r="E63" s="437"/>
      <c r="F63" s="438"/>
      <c r="G63" s="424"/>
      <c r="H63" s="424"/>
      <c r="I63" s="424"/>
      <c r="J63" s="425"/>
      <c r="K63" s="291" t="str">
        <f t="shared" si="1"/>
        <v>Autofills</v>
      </c>
    </row>
    <row r="64" spans="3:11" x14ac:dyDescent="0.45">
      <c r="C64" s="421"/>
      <c r="D64" s="436"/>
      <c r="E64" s="437"/>
      <c r="F64" s="438"/>
      <c r="G64" s="424"/>
      <c r="H64" s="424"/>
      <c r="I64" s="424"/>
      <c r="J64" s="425"/>
      <c r="K64" s="291" t="str">
        <f t="shared" si="1"/>
        <v>Autofills</v>
      </c>
    </row>
    <row r="65" spans="3:11" x14ac:dyDescent="0.45">
      <c r="C65" s="421"/>
      <c r="D65" s="436"/>
      <c r="E65" s="437"/>
      <c r="F65" s="438"/>
      <c r="G65" s="424"/>
      <c r="H65" s="424"/>
      <c r="I65" s="424"/>
      <c r="J65" s="425"/>
      <c r="K65" s="291" t="str">
        <f t="shared" si="1"/>
        <v>Autofills</v>
      </c>
    </row>
    <row r="66" spans="3:11" x14ac:dyDescent="0.45">
      <c r="C66" s="421"/>
      <c r="D66" s="436"/>
      <c r="E66" s="437"/>
      <c r="F66" s="438"/>
      <c r="G66" s="424"/>
      <c r="H66" s="424"/>
      <c r="I66" s="424"/>
      <c r="J66" s="425"/>
      <c r="K66" s="291" t="str">
        <f t="shared" si="1"/>
        <v>Autofills</v>
      </c>
    </row>
    <row r="67" spans="3:11" x14ac:dyDescent="0.45">
      <c r="C67" s="421"/>
      <c r="D67" s="436"/>
      <c r="E67" s="437"/>
      <c r="F67" s="438"/>
      <c r="G67" s="424"/>
      <c r="H67" s="424"/>
      <c r="I67" s="424"/>
      <c r="J67" s="425"/>
      <c r="K67" s="291" t="str">
        <f t="shared" si="1"/>
        <v>Autofills</v>
      </c>
    </row>
    <row r="68" spans="3:11" x14ac:dyDescent="0.45">
      <c r="C68" s="421"/>
      <c r="D68" s="436"/>
      <c r="E68" s="437"/>
      <c r="F68" s="438"/>
      <c r="G68" s="424"/>
      <c r="H68" s="424"/>
      <c r="I68" s="424"/>
      <c r="J68" s="425"/>
      <c r="K68" s="291" t="str">
        <f t="shared" si="1"/>
        <v>Autofills</v>
      </c>
    </row>
    <row r="69" spans="3:11" x14ac:dyDescent="0.45">
      <c r="C69" s="421"/>
      <c r="D69" s="436"/>
      <c r="E69" s="437"/>
      <c r="F69" s="438"/>
      <c r="G69" s="424"/>
      <c r="H69" s="424"/>
      <c r="I69" s="424"/>
      <c r="J69" s="425"/>
      <c r="K69" s="291" t="str">
        <f t="shared" si="1"/>
        <v>Autofills</v>
      </c>
    </row>
    <row r="70" spans="3:11" x14ac:dyDescent="0.45">
      <c r="C70" s="421"/>
      <c r="D70" s="436"/>
      <c r="E70" s="437"/>
      <c r="F70" s="438"/>
      <c r="G70" s="424"/>
      <c r="H70" s="424"/>
      <c r="I70" s="424"/>
      <c r="J70" s="425"/>
      <c r="K70" s="291" t="str">
        <f t="shared" si="1"/>
        <v>Autofills</v>
      </c>
    </row>
    <row r="71" spans="3:11" x14ac:dyDescent="0.45">
      <c r="C71" s="421"/>
      <c r="D71" s="436"/>
      <c r="E71" s="437"/>
      <c r="F71" s="438"/>
      <c r="G71" s="424"/>
      <c r="H71" s="424"/>
      <c r="I71" s="424"/>
      <c r="J71" s="425"/>
      <c r="K71" s="291" t="str">
        <f t="shared" si="1"/>
        <v>Autofills</v>
      </c>
    </row>
    <row r="72" spans="3:11" x14ac:dyDescent="0.45">
      <c r="C72" s="421"/>
      <c r="D72" s="436"/>
      <c r="E72" s="437"/>
      <c r="F72" s="438"/>
      <c r="G72" s="424"/>
      <c r="H72" s="424"/>
      <c r="I72" s="424"/>
      <c r="J72" s="425"/>
      <c r="K72" s="291" t="str">
        <f t="shared" si="1"/>
        <v>Autofills</v>
      </c>
    </row>
    <row r="73" spans="3:11" x14ac:dyDescent="0.45">
      <c r="C73" s="421"/>
      <c r="D73" s="436"/>
      <c r="E73" s="437"/>
      <c r="F73" s="438"/>
      <c r="G73" s="424"/>
      <c r="H73" s="424"/>
      <c r="I73" s="424"/>
      <c r="J73" s="425"/>
      <c r="K73" s="291" t="str">
        <f t="shared" si="1"/>
        <v>Autofills</v>
      </c>
    </row>
    <row r="74" spans="3:11" x14ac:dyDescent="0.45">
      <c r="C74" s="421"/>
      <c r="D74" s="436"/>
      <c r="E74" s="437"/>
      <c r="F74" s="438"/>
      <c r="G74" s="424"/>
      <c r="H74" s="424"/>
      <c r="I74" s="424"/>
      <c r="J74" s="425"/>
      <c r="K74" s="291" t="str">
        <f t="shared" si="1"/>
        <v>Autofills</v>
      </c>
    </row>
    <row r="75" spans="3:11" x14ac:dyDescent="0.45">
      <c r="C75" s="421"/>
      <c r="D75" s="436"/>
      <c r="E75" s="437"/>
      <c r="F75" s="438"/>
      <c r="G75" s="424"/>
      <c r="H75" s="424"/>
      <c r="I75" s="424"/>
      <c r="J75" s="425"/>
      <c r="K75" s="291" t="str">
        <f t="shared" si="1"/>
        <v>Autofills</v>
      </c>
    </row>
    <row r="76" spans="3:11" x14ac:dyDescent="0.45">
      <c r="C76" s="421"/>
      <c r="D76" s="436"/>
      <c r="E76" s="437"/>
      <c r="F76" s="438"/>
      <c r="G76" s="424"/>
      <c r="H76" s="424"/>
      <c r="I76" s="424"/>
      <c r="J76" s="425"/>
      <c r="K76" s="291" t="str">
        <f t="shared" si="1"/>
        <v>Autofills</v>
      </c>
    </row>
    <row r="77" spans="3:11" x14ac:dyDescent="0.45">
      <c r="C77" s="421"/>
      <c r="D77" s="436"/>
      <c r="E77" s="437"/>
      <c r="F77" s="438"/>
      <c r="G77" s="424"/>
      <c r="H77" s="424"/>
      <c r="I77" s="424"/>
      <c r="J77" s="425"/>
      <c r="K77" s="291" t="str">
        <f t="shared" si="1"/>
        <v>Autofills</v>
      </c>
    </row>
    <row r="78" spans="3:11" x14ac:dyDescent="0.45">
      <c r="C78" s="421"/>
      <c r="D78" s="436"/>
      <c r="E78" s="437"/>
      <c r="F78" s="438"/>
      <c r="G78" s="424"/>
      <c r="H78" s="424"/>
      <c r="I78" s="424"/>
      <c r="J78" s="425"/>
      <c r="K78" s="291" t="str">
        <f t="shared" si="1"/>
        <v>Autofills</v>
      </c>
    </row>
    <row r="79" spans="3:11" x14ac:dyDescent="0.45">
      <c r="C79" s="421"/>
      <c r="D79" s="436"/>
      <c r="E79" s="437"/>
      <c r="F79" s="438"/>
      <c r="G79" s="424"/>
      <c r="H79" s="424"/>
      <c r="I79" s="424"/>
      <c r="J79" s="425"/>
      <c r="K79" s="291" t="str">
        <f t="shared" si="1"/>
        <v>Autofills</v>
      </c>
    </row>
    <row r="80" spans="3:11" x14ac:dyDescent="0.45">
      <c r="C80" s="421"/>
      <c r="D80" s="436"/>
      <c r="E80" s="437"/>
      <c r="F80" s="438"/>
      <c r="G80" s="424"/>
      <c r="H80" s="424"/>
      <c r="I80" s="424"/>
      <c r="J80" s="425"/>
      <c r="K80" s="291" t="str">
        <f t="shared" si="1"/>
        <v>Autofills</v>
      </c>
    </row>
    <row r="81" spans="3:11" x14ac:dyDescent="0.45">
      <c r="C81" s="421"/>
      <c r="D81" s="436"/>
      <c r="E81" s="437"/>
      <c r="F81" s="438"/>
      <c r="G81" s="424"/>
      <c r="H81" s="424"/>
      <c r="I81" s="424"/>
      <c r="J81" s="425"/>
      <c r="K81" s="291" t="str">
        <f t="shared" ref="K81:K99" si="2">IF(COUNTA(G81:J81)=0, "Autofills", SUM(G81:J81))</f>
        <v>Autofills</v>
      </c>
    </row>
    <row r="82" spans="3:11" x14ac:dyDescent="0.45">
      <c r="C82" s="421"/>
      <c r="D82" s="436"/>
      <c r="E82" s="437"/>
      <c r="F82" s="438"/>
      <c r="G82" s="424"/>
      <c r="H82" s="424"/>
      <c r="I82" s="424"/>
      <c r="J82" s="425"/>
      <c r="K82" s="291" t="str">
        <f t="shared" si="2"/>
        <v>Autofills</v>
      </c>
    </row>
    <row r="83" spans="3:11" x14ac:dyDescent="0.45">
      <c r="C83" s="421"/>
      <c r="D83" s="436"/>
      <c r="E83" s="437"/>
      <c r="F83" s="438"/>
      <c r="G83" s="424"/>
      <c r="H83" s="424"/>
      <c r="I83" s="424"/>
      <c r="J83" s="425"/>
      <c r="K83" s="291" t="str">
        <f t="shared" si="2"/>
        <v>Autofills</v>
      </c>
    </row>
    <row r="84" spans="3:11" x14ac:dyDescent="0.45">
      <c r="C84" s="421"/>
      <c r="D84" s="436"/>
      <c r="E84" s="437"/>
      <c r="F84" s="438"/>
      <c r="G84" s="424"/>
      <c r="H84" s="424"/>
      <c r="I84" s="424"/>
      <c r="J84" s="425"/>
      <c r="K84" s="291" t="str">
        <f t="shared" si="2"/>
        <v>Autofills</v>
      </c>
    </row>
    <row r="85" spans="3:11" x14ac:dyDescent="0.45">
      <c r="C85" s="421"/>
      <c r="D85" s="436"/>
      <c r="E85" s="437"/>
      <c r="F85" s="438"/>
      <c r="G85" s="424"/>
      <c r="H85" s="424"/>
      <c r="I85" s="424"/>
      <c r="J85" s="425"/>
      <c r="K85" s="291" t="str">
        <f t="shared" si="2"/>
        <v>Autofills</v>
      </c>
    </row>
    <row r="86" spans="3:11" x14ac:dyDescent="0.45">
      <c r="C86" s="421"/>
      <c r="D86" s="436"/>
      <c r="E86" s="437"/>
      <c r="F86" s="438"/>
      <c r="G86" s="424"/>
      <c r="H86" s="424"/>
      <c r="I86" s="424"/>
      <c r="J86" s="425"/>
      <c r="K86" s="291" t="str">
        <f t="shared" si="2"/>
        <v>Autofills</v>
      </c>
    </row>
    <row r="87" spans="3:11" x14ac:dyDescent="0.45">
      <c r="C87" s="421"/>
      <c r="D87" s="436"/>
      <c r="E87" s="437"/>
      <c r="F87" s="438"/>
      <c r="G87" s="424"/>
      <c r="H87" s="424"/>
      <c r="I87" s="424"/>
      <c r="J87" s="425"/>
      <c r="K87" s="291" t="str">
        <f t="shared" si="2"/>
        <v>Autofills</v>
      </c>
    </row>
    <row r="88" spans="3:11" x14ac:dyDescent="0.45">
      <c r="C88" s="421"/>
      <c r="D88" s="436"/>
      <c r="E88" s="437"/>
      <c r="F88" s="438"/>
      <c r="G88" s="424"/>
      <c r="H88" s="424"/>
      <c r="I88" s="424"/>
      <c r="J88" s="425"/>
      <c r="K88" s="291" t="str">
        <f t="shared" si="2"/>
        <v>Autofills</v>
      </c>
    </row>
    <row r="89" spans="3:11" x14ac:dyDescent="0.45">
      <c r="C89" s="421"/>
      <c r="D89" s="436"/>
      <c r="E89" s="437"/>
      <c r="F89" s="438"/>
      <c r="G89" s="424"/>
      <c r="H89" s="424"/>
      <c r="I89" s="424"/>
      <c r="J89" s="425"/>
      <c r="K89" s="291" t="str">
        <f t="shared" si="2"/>
        <v>Autofills</v>
      </c>
    </row>
    <row r="90" spans="3:11" x14ac:dyDescent="0.45">
      <c r="C90" s="421"/>
      <c r="D90" s="436"/>
      <c r="E90" s="437"/>
      <c r="F90" s="438"/>
      <c r="G90" s="424"/>
      <c r="H90" s="424"/>
      <c r="I90" s="424"/>
      <c r="J90" s="425"/>
      <c r="K90" s="291" t="str">
        <f t="shared" si="2"/>
        <v>Autofills</v>
      </c>
    </row>
    <row r="91" spans="3:11" x14ac:dyDescent="0.45">
      <c r="C91" s="421"/>
      <c r="D91" s="436"/>
      <c r="E91" s="437"/>
      <c r="F91" s="438"/>
      <c r="G91" s="424"/>
      <c r="H91" s="424"/>
      <c r="I91" s="424"/>
      <c r="J91" s="425"/>
      <c r="K91" s="291" t="str">
        <f t="shared" si="2"/>
        <v>Autofills</v>
      </c>
    </row>
    <row r="92" spans="3:11" x14ac:dyDescent="0.45">
      <c r="C92" s="421"/>
      <c r="D92" s="436"/>
      <c r="E92" s="437"/>
      <c r="F92" s="438"/>
      <c r="G92" s="424"/>
      <c r="H92" s="424"/>
      <c r="I92" s="424"/>
      <c r="J92" s="425"/>
      <c r="K92" s="291" t="str">
        <f t="shared" si="2"/>
        <v>Autofills</v>
      </c>
    </row>
    <row r="93" spans="3:11" x14ac:dyDescent="0.45">
      <c r="C93" s="421"/>
      <c r="D93" s="436"/>
      <c r="E93" s="437"/>
      <c r="F93" s="438"/>
      <c r="G93" s="424"/>
      <c r="H93" s="424"/>
      <c r="I93" s="424"/>
      <c r="J93" s="425"/>
      <c r="K93" s="291" t="str">
        <f t="shared" si="2"/>
        <v>Autofills</v>
      </c>
    </row>
    <row r="94" spans="3:11" x14ac:dyDescent="0.45">
      <c r="C94" s="421"/>
      <c r="D94" s="436"/>
      <c r="E94" s="437"/>
      <c r="F94" s="438"/>
      <c r="G94" s="424"/>
      <c r="H94" s="424"/>
      <c r="I94" s="424"/>
      <c r="J94" s="425"/>
      <c r="K94" s="291" t="str">
        <f t="shared" si="2"/>
        <v>Autofills</v>
      </c>
    </row>
    <row r="95" spans="3:11" x14ac:dyDescent="0.45">
      <c r="C95" s="421"/>
      <c r="D95" s="436"/>
      <c r="E95" s="437"/>
      <c r="F95" s="438"/>
      <c r="G95" s="424"/>
      <c r="H95" s="424"/>
      <c r="I95" s="424"/>
      <c r="J95" s="425"/>
      <c r="K95" s="291" t="str">
        <f t="shared" si="2"/>
        <v>Autofills</v>
      </c>
    </row>
    <row r="96" spans="3:11" x14ac:dyDescent="0.45">
      <c r="C96" s="421"/>
      <c r="D96" s="436"/>
      <c r="E96" s="437"/>
      <c r="F96" s="438"/>
      <c r="G96" s="424"/>
      <c r="H96" s="424"/>
      <c r="I96" s="424"/>
      <c r="J96" s="425"/>
      <c r="K96" s="291" t="str">
        <f t="shared" si="2"/>
        <v>Autofills</v>
      </c>
    </row>
    <row r="97" spans="3:11" x14ac:dyDescent="0.45">
      <c r="C97" s="421"/>
      <c r="D97" s="436"/>
      <c r="E97" s="437"/>
      <c r="F97" s="438"/>
      <c r="G97" s="424"/>
      <c r="H97" s="424"/>
      <c r="I97" s="424"/>
      <c r="J97" s="425"/>
      <c r="K97" s="291" t="str">
        <f t="shared" si="2"/>
        <v>Autofills</v>
      </c>
    </row>
    <row r="98" spans="3:11" x14ac:dyDescent="0.45">
      <c r="C98" s="421"/>
      <c r="D98" s="436"/>
      <c r="E98" s="437"/>
      <c r="F98" s="438"/>
      <c r="G98" s="424"/>
      <c r="H98" s="424"/>
      <c r="I98" s="424"/>
      <c r="J98" s="425"/>
      <c r="K98" s="291" t="str">
        <f t="shared" si="2"/>
        <v>Autofills</v>
      </c>
    </row>
    <row r="99" spans="3:11" x14ac:dyDescent="0.45">
      <c r="C99" s="421"/>
      <c r="D99" s="436"/>
      <c r="E99" s="437"/>
      <c r="F99" s="438"/>
      <c r="G99" s="424"/>
      <c r="H99" s="424"/>
      <c r="I99" s="424"/>
      <c r="J99" s="425"/>
      <c r="K99" s="291" t="str">
        <f t="shared" si="2"/>
        <v>Autofills</v>
      </c>
    </row>
    <row r="100" spans="3:11" x14ac:dyDescent="0.45">
      <c r="C100" s="421"/>
      <c r="D100" s="436"/>
      <c r="E100" s="437"/>
      <c r="F100" s="438"/>
      <c r="G100" s="424"/>
      <c r="H100" s="424"/>
      <c r="I100" s="424"/>
      <c r="J100" s="425"/>
      <c r="K100" s="291" t="str">
        <f t="shared" ref="K100:K163" si="3">IF(COUNTA(G100:J100)=0, "Autofills", SUM(G100:J100))</f>
        <v>Autofills</v>
      </c>
    </row>
    <row r="101" spans="3:11" x14ac:dyDescent="0.45">
      <c r="C101" s="421"/>
      <c r="D101" s="436"/>
      <c r="E101" s="437"/>
      <c r="F101" s="438"/>
      <c r="G101" s="424"/>
      <c r="H101" s="424"/>
      <c r="I101" s="424"/>
      <c r="J101" s="425"/>
      <c r="K101" s="291" t="str">
        <f t="shared" si="3"/>
        <v>Autofills</v>
      </c>
    </row>
    <row r="102" spans="3:11" x14ac:dyDescent="0.45">
      <c r="C102" s="421"/>
      <c r="D102" s="436"/>
      <c r="E102" s="437"/>
      <c r="F102" s="438"/>
      <c r="G102" s="424"/>
      <c r="H102" s="424"/>
      <c r="I102" s="424"/>
      <c r="J102" s="425"/>
      <c r="K102" s="291" t="str">
        <f t="shared" si="3"/>
        <v>Autofills</v>
      </c>
    </row>
    <row r="103" spans="3:11" x14ac:dyDescent="0.45">
      <c r="C103" s="421"/>
      <c r="D103" s="436"/>
      <c r="E103" s="437"/>
      <c r="F103" s="438"/>
      <c r="G103" s="424"/>
      <c r="H103" s="424"/>
      <c r="I103" s="424"/>
      <c r="J103" s="425"/>
      <c r="K103" s="291" t="str">
        <f t="shared" si="3"/>
        <v>Autofills</v>
      </c>
    </row>
    <row r="104" spans="3:11" x14ac:dyDescent="0.45">
      <c r="C104" s="421"/>
      <c r="D104" s="436"/>
      <c r="E104" s="437"/>
      <c r="F104" s="438"/>
      <c r="G104" s="424"/>
      <c r="H104" s="424"/>
      <c r="I104" s="424"/>
      <c r="J104" s="425"/>
      <c r="K104" s="291" t="str">
        <f t="shared" si="3"/>
        <v>Autofills</v>
      </c>
    </row>
    <row r="105" spans="3:11" x14ac:dyDescent="0.45">
      <c r="C105" s="421"/>
      <c r="D105" s="436"/>
      <c r="E105" s="437"/>
      <c r="F105" s="438"/>
      <c r="G105" s="424"/>
      <c r="H105" s="424"/>
      <c r="I105" s="424"/>
      <c r="J105" s="425"/>
      <c r="K105" s="291" t="str">
        <f t="shared" si="3"/>
        <v>Autofills</v>
      </c>
    </row>
    <row r="106" spans="3:11" x14ac:dyDescent="0.45">
      <c r="C106" s="421"/>
      <c r="D106" s="436"/>
      <c r="E106" s="437"/>
      <c r="F106" s="438"/>
      <c r="G106" s="424"/>
      <c r="H106" s="424"/>
      <c r="I106" s="424"/>
      <c r="J106" s="425"/>
      <c r="K106" s="291" t="str">
        <f t="shared" si="3"/>
        <v>Autofills</v>
      </c>
    </row>
    <row r="107" spans="3:11" x14ac:dyDescent="0.45">
      <c r="C107" s="421"/>
      <c r="D107" s="436"/>
      <c r="E107" s="437"/>
      <c r="F107" s="438"/>
      <c r="G107" s="424"/>
      <c r="H107" s="424"/>
      <c r="I107" s="424"/>
      <c r="J107" s="425"/>
      <c r="K107" s="291" t="str">
        <f t="shared" si="3"/>
        <v>Autofills</v>
      </c>
    </row>
    <row r="108" spans="3:11" x14ac:dyDescent="0.45">
      <c r="C108" s="421"/>
      <c r="D108" s="436"/>
      <c r="E108" s="437"/>
      <c r="F108" s="438"/>
      <c r="G108" s="424"/>
      <c r="H108" s="424"/>
      <c r="I108" s="424"/>
      <c r="J108" s="425"/>
      <c r="K108" s="291" t="str">
        <f t="shared" si="3"/>
        <v>Autofills</v>
      </c>
    </row>
    <row r="109" spans="3:11" x14ac:dyDescent="0.45">
      <c r="C109" s="421"/>
      <c r="D109" s="436"/>
      <c r="E109" s="437"/>
      <c r="F109" s="438"/>
      <c r="G109" s="424"/>
      <c r="H109" s="424"/>
      <c r="I109" s="424"/>
      <c r="J109" s="425"/>
      <c r="K109" s="291" t="str">
        <f t="shared" si="3"/>
        <v>Autofills</v>
      </c>
    </row>
    <row r="110" spans="3:11" x14ac:dyDescent="0.45">
      <c r="C110" s="421"/>
      <c r="D110" s="436"/>
      <c r="E110" s="437"/>
      <c r="F110" s="438"/>
      <c r="G110" s="424"/>
      <c r="H110" s="424"/>
      <c r="I110" s="424"/>
      <c r="J110" s="425"/>
      <c r="K110" s="291" t="str">
        <f t="shared" si="3"/>
        <v>Autofills</v>
      </c>
    </row>
    <row r="111" spans="3:11" x14ac:dyDescent="0.45">
      <c r="C111" s="421"/>
      <c r="D111" s="436"/>
      <c r="E111" s="437"/>
      <c r="F111" s="438"/>
      <c r="G111" s="424"/>
      <c r="H111" s="424"/>
      <c r="I111" s="424"/>
      <c r="J111" s="425"/>
      <c r="K111" s="291" t="str">
        <f t="shared" si="3"/>
        <v>Autofills</v>
      </c>
    </row>
    <row r="112" spans="3:11" x14ac:dyDescent="0.45">
      <c r="C112" s="421"/>
      <c r="D112" s="436"/>
      <c r="E112" s="437"/>
      <c r="F112" s="438"/>
      <c r="G112" s="424"/>
      <c r="H112" s="424"/>
      <c r="I112" s="424"/>
      <c r="J112" s="425"/>
      <c r="K112" s="291" t="str">
        <f t="shared" si="3"/>
        <v>Autofills</v>
      </c>
    </row>
    <row r="113" spans="3:11" x14ac:dyDescent="0.45">
      <c r="C113" s="421"/>
      <c r="D113" s="436"/>
      <c r="E113" s="437"/>
      <c r="F113" s="438"/>
      <c r="G113" s="424"/>
      <c r="H113" s="424"/>
      <c r="I113" s="424"/>
      <c r="J113" s="425"/>
      <c r="K113" s="291" t="str">
        <f t="shared" si="3"/>
        <v>Autofills</v>
      </c>
    </row>
    <row r="114" spans="3:11" x14ac:dyDescent="0.45">
      <c r="C114" s="421"/>
      <c r="D114" s="436"/>
      <c r="E114" s="437"/>
      <c r="F114" s="438"/>
      <c r="G114" s="424"/>
      <c r="H114" s="424"/>
      <c r="I114" s="424"/>
      <c r="J114" s="425"/>
      <c r="K114" s="291" t="str">
        <f t="shared" si="3"/>
        <v>Autofills</v>
      </c>
    </row>
    <row r="115" spans="3:11" x14ac:dyDescent="0.45">
      <c r="C115" s="421"/>
      <c r="D115" s="436"/>
      <c r="E115" s="437"/>
      <c r="F115" s="438"/>
      <c r="G115" s="424"/>
      <c r="H115" s="424"/>
      <c r="I115" s="424"/>
      <c r="J115" s="425"/>
      <c r="K115" s="291" t="str">
        <f t="shared" si="3"/>
        <v>Autofills</v>
      </c>
    </row>
    <row r="116" spans="3:11" x14ac:dyDescent="0.45">
      <c r="C116" s="421"/>
      <c r="D116" s="436"/>
      <c r="E116" s="437"/>
      <c r="F116" s="438"/>
      <c r="G116" s="424"/>
      <c r="H116" s="424"/>
      <c r="I116" s="424"/>
      <c r="J116" s="425"/>
      <c r="K116" s="291" t="str">
        <f t="shared" si="3"/>
        <v>Autofills</v>
      </c>
    </row>
    <row r="117" spans="3:11" x14ac:dyDescent="0.45">
      <c r="C117" s="421"/>
      <c r="D117" s="436"/>
      <c r="E117" s="437"/>
      <c r="F117" s="438"/>
      <c r="G117" s="424"/>
      <c r="H117" s="424"/>
      <c r="I117" s="424"/>
      <c r="J117" s="425"/>
      <c r="K117" s="291" t="str">
        <f t="shared" si="3"/>
        <v>Autofills</v>
      </c>
    </row>
    <row r="118" spans="3:11" x14ac:dyDescent="0.45">
      <c r="C118" s="421"/>
      <c r="D118" s="436"/>
      <c r="E118" s="437"/>
      <c r="F118" s="438"/>
      <c r="G118" s="424"/>
      <c r="H118" s="424"/>
      <c r="I118" s="424"/>
      <c r="J118" s="425"/>
      <c r="K118" s="291" t="str">
        <f t="shared" si="3"/>
        <v>Autofills</v>
      </c>
    </row>
    <row r="119" spans="3:11" x14ac:dyDescent="0.45">
      <c r="C119" s="421"/>
      <c r="D119" s="436"/>
      <c r="E119" s="437"/>
      <c r="F119" s="438"/>
      <c r="G119" s="424"/>
      <c r="H119" s="424"/>
      <c r="I119" s="424"/>
      <c r="J119" s="425"/>
      <c r="K119" s="291" t="str">
        <f t="shared" si="3"/>
        <v>Autofills</v>
      </c>
    </row>
    <row r="120" spans="3:11" x14ac:dyDescent="0.45">
      <c r="C120" s="421"/>
      <c r="D120" s="436"/>
      <c r="E120" s="437"/>
      <c r="F120" s="438"/>
      <c r="G120" s="424"/>
      <c r="H120" s="424"/>
      <c r="I120" s="424"/>
      <c r="J120" s="425"/>
      <c r="K120" s="291" t="str">
        <f t="shared" si="3"/>
        <v>Autofills</v>
      </c>
    </row>
    <row r="121" spans="3:11" x14ac:dyDescent="0.45">
      <c r="C121" s="421"/>
      <c r="D121" s="436"/>
      <c r="E121" s="437"/>
      <c r="F121" s="438"/>
      <c r="G121" s="424"/>
      <c r="H121" s="424"/>
      <c r="I121" s="424"/>
      <c r="J121" s="425"/>
      <c r="K121" s="291" t="str">
        <f t="shared" si="3"/>
        <v>Autofills</v>
      </c>
    </row>
    <row r="122" spans="3:11" x14ac:dyDescent="0.45">
      <c r="C122" s="421"/>
      <c r="D122" s="436"/>
      <c r="E122" s="437"/>
      <c r="F122" s="438"/>
      <c r="G122" s="424"/>
      <c r="H122" s="424"/>
      <c r="I122" s="424"/>
      <c r="J122" s="425"/>
      <c r="K122" s="291" t="str">
        <f t="shared" si="3"/>
        <v>Autofills</v>
      </c>
    </row>
    <row r="123" spans="3:11" x14ac:dyDescent="0.45">
      <c r="C123" s="421"/>
      <c r="D123" s="436"/>
      <c r="E123" s="437"/>
      <c r="F123" s="438"/>
      <c r="G123" s="424"/>
      <c r="H123" s="424"/>
      <c r="I123" s="424"/>
      <c r="J123" s="425"/>
      <c r="K123" s="291" t="str">
        <f t="shared" si="3"/>
        <v>Autofills</v>
      </c>
    </row>
    <row r="124" spans="3:11" x14ac:dyDescent="0.45">
      <c r="C124" s="421"/>
      <c r="D124" s="436"/>
      <c r="E124" s="437"/>
      <c r="F124" s="438"/>
      <c r="G124" s="424"/>
      <c r="H124" s="424"/>
      <c r="I124" s="424"/>
      <c r="J124" s="425"/>
      <c r="K124" s="291" t="str">
        <f t="shared" si="3"/>
        <v>Autofills</v>
      </c>
    </row>
    <row r="125" spans="3:11" x14ac:dyDescent="0.45">
      <c r="C125" s="421"/>
      <c r="D125" s="436"/>
      <c r="E125" s="437"/>
      <c r="F125" s="438"/>
      <c r="G125" s="424"/>
      <c r="H125" s="424"/>
      <c r="I125" s="424"/>
      <c r="J125" s="425"/>
      <c r="K125" s="291" t="str">
        <f t="shared" si="3"/>
        <v>Autofills</v>
      </c>
    </row>
    <row r="126" spans="3:11" x14ac:dyDescent="0.45">
      <c r="C126" s="421"/>
      <c r="D126" s="436"/>
      <c r="E126" s="437"/>
      <c r="F126" s="438"/>
      <c r="G126" s="424"/>
      <c r="H126" s="424"/>
      <c r="I126" s="424"/>
      <c r="J126" s="425"/>
      <c r="K126" s="291" t="str">
        <f t="shared" si="3"/>
        <v>Autofills</v>
      </c>
    </row>
    <row r="127" spans="3:11" x14ac:dyDescent="0.45">
      <c r="C127" s="421"/>
      <c r="D127" s="436"/>
      <c r="E127" s="437"/>
      <c r="F127" s="438"/>
      <c r="G127" s="424"/>
      <c r="H127" s="424"/>
      <c r="I127" s="424"/>
      <c r="J127" s="425"/>
      <c r="K127" s="291" t="str">
        <f t="shared" si="3"/>
        <v>Autofills</v>
      </c>
    </row>
    <row r="128" spans="3:11" x14ac:dyDescent="0.45">
      <c r="C128" s="421"/>
      <c r="D128" s="436"/>
      <c r="E128" s="437"/>
      <c r="F128" s="438"/>
      <c r="G128" s="424"/>
      <c r="H128" s="424"/>
      <c r="I128" s="424"/>
      <c r="J128" s="425"/>
      <c r="K128" s="291" t="str">
        <f t="shared" si="3"/>
        <v>Autofills</v>
      </c>
    </row>
    <row r="129" spans="3:11" x14ac:dyDescent="0.45">
      <c r="C129" s="421"/>
      <c r="D129" s="436"/>
      <c r="E129" s="437"/>
      <c r="F129" s="438"/>
      <c r="G129" s="424"/>
      <c r="H129" s="424"/>
      <c r="I129" s="424"/>
      <c r="J129" s="425"/>
      <c r="K129" s="291" t="str">
        <f t="shared" si="3"/>
        <v>Autofills</v>
      </c>
    </row>
    <row r="130" spans="3:11" x14ac:dyDescent="0.45">
      <c r="C130" s="421"/>
      <c r="D130" s="436"/>
      <c r="E130" s="437"/>
      <c r="F130" s="438"/>
      <c r="G130" s="424"/>
      <c r="H130" s="424"/>
      <c r="I130" s="424"/>
      <c r="J130" s="425"/>
      <c r="K130" s="291" t="str">
        <f t="shared" si="3"/>
        <v>Autofills</v>
      </c>
    </row>
    <row r="131" spans="3:11" x14ac:dyDescent="0.45">
      <c r="C131" s="421"/>
      <c r="D131" s="436"/>
      <c r="E131" s="437"/>
      <c r="F131" s="438"/>
      <c r="G131" s="424"/>
      <c r="H131" s="424"/>
      <c r="I131" s="424"/>
      <c r="J131" s="425"/>
      <c r="K131" s="291" t="str">
        <f t="shared" si="3"/>
        <v>Autofills</v>
      </c>
    </row>
    <row r="132" spans="3:11" x14ac:dyDescent="0.45">
      <c r="C132" s="421"/>
      <c r="D132" s="436"/>
      <c r="E132" s="437"/>
      <c r="F132" s="438"/>
      <c r="G132" s="424"/>
      <c r="H132" s="424"/>
      <c r="I132" s="424"/>
      <c r="J132" s="425"/>
      <c r="K132" s="291" t="str">
        <f t="shared" si="3"/>
        <v>Autofills</v>
      </c>
    </row>
    <row r="133" spans="3:11" x14ac:dyDescent="0.45">
      <c r="C133" s="421"/>
      <c r="D133" s="436"/>
      <c r="E133" s="437"/>
      <c r="F133" s="438"/>
      <c r="G133" s="424"/>
      <c r="H133" s="424"/>
      <c r="I133" s="424"/>
      <c r="J133" s="425"/>
      <c r="K133" s="291" t="str">
        <f t="shared" si="3"/>
        <v>Autofills</v>
      </c>
    </row>
    <row r="134" spans="3:11" x14ac:dyDescent="0.45">
      <c r="C134" s="421"/>
      <c r="D134" s="436"/>
      <c r="E134" s="437"/>
      <c r="F134" s="438"/>
      <c r="G134" s="424"/>
      <c r="H134" s="424"/>
      <c r="I134" s="424"/>
      <c r="J134" s="425"/>
      <c r="K134" s="291" t="str">
        <f t="shared" si="3"/>
        <v>Autofills</v>
      </c>
    </row>
    <row r="135" spans="3:11" x14ac:dyDescent="0.45">
      <c r="C135" s="421"/>
      <c r="D135" s="436"/>
      <c r="E135" s="437"/>
      <c r="F135" s="438"/>
      <c r="G135" s="424"/>
      <c r="H135" s="424"/>
      <c r="I135" s="424"/>
      <c r="J135" s="425"/>
      <c r="K135" s="291" t="str">
        <f t="shared" si="3"/>
        <v>Autofills</v>
      </c>
    </row>
    <row r="136" spans="3:11" x14ac:dyDescent="0.45">
      <c r="C136" s="421"/>
      <c r="D136" s="436"/>
      <c r="E136" s="437"/>
      <c r="F136" s="438"/>
      <c r="G136" s="424"/>
      <c r="H136" s="424"/>
      <c r="I136" s="424"/>
      <c r="J136" s="425"/>
      <c r="K136" s="291" t="str">
        <f t="shared" si="3"/>
        <v>Autofills</v>
      </c>
    </row>
    <row r="137" spans="3:11" x14ac:dyDescent="0.45">
      <c r="C137" s="421"/>
      <c r="D137" s="436"/>
      <c r="E137" s="437"/>
      <c r="F137" s="438"/>
      <c r="G137" s="424"/>
      <c r="H137" s="424"/>
      <c r="I137" s="424"/>
      <c r="J137" s="425"/>
      <c r="K137" s="291" t="str">
        <f t="shared" si="3"/>
        <v>Autofills</v>
      </c>
    </row>
    <row r="138" spans="3:11" x14ac:dyDescent="0.45">
      <c r="C138" s="421"/>
      <c r="D138" s="436"/>
      <c r="E138" s="437"/>
      <c r="F138" s="438"/>
      <c r="G138" s="424"/>
      <c r="H138" s="424"/>
      <c r="I138" s="424"/>
      <c r="J138" s="425"/>
      <c r="K138" s="291" t="str">
        <f t="shared" si="3"/>
        <v>Autofills</v>
      </c>
    </row>
    <row r="139" spans="3:11" x14ac:dyDescent="0.45">
      <c r="C139" s="421"/>
      <c r="D139" s="436"/>
      <c r="E139" s="437"/>
      <c r="F139" s="438"/>
      <c r="G139" s="424"/>
      <c r="H139" s="424"/>
      <c r="I139" s="424"/>
      <c r="J139" s="425"/>
      <c r="K139" s="291" t="str">
        <f t="shared" si="3"/>
        <v>Autofills</v>
      </c>
    </row>
    <row r="140" spans="3:11" x14ac:dyDescent="0.45">
      <c r="C140" s="421"/>
      <c r="D140" s="436"/>
      <c r="E140" s="437"/>
      <c r="F140" s="438"/>
      <c r="G140" s="424"/>
      <c r="H140" s="424"/>
      <c r="I140" s="424"/>
      <c r="J140" s="425"/>
      <c r="K140" s="291" t="str">
        <f t="shared" si="3"/>
        <v>Autofills</v>
      </c>
    </row>
    <row r="141" spans="3:11" x14ac:dyDescent="0.45">
      <c r="C141" s="421"/>
      <c r="D141" s="436"/>
      <c r="E141" s="437"/>
      <c r="F141" s="438"/>
      <c r="G141" s="424"/>
      <c r="H141" s="424"/>
      <c r="I141" s="424"/>
      <c r="J141" s="425"/>
      <c r="K141" s="291" t="str">
        <f t="shared" si="3"/>
        <v>Autofills</v>
      </c>
    </row>
    <row r="142" spans="3:11" x14ac:dyDescent="0.45">
      <c r="C142" s="421"/>
      <c r="D142" s="436"/>
      <c r="E142" s="437"/>
      <c r="F142" s="438"/>
      <c r="G142" s="424"/>
      <c r="H142" s="424"/>
      <c r="I142" s="424"/>
      <c r="J142" s="425"/>
      <c r="K142" s="291" t="str">
        <f t="shared" si="3"/>
        <v>Autofills</v>
      </c>
    </row>
    <row r="143" spans="3:11" x14ac:dyDescent="0.45">
      <c r="C143" s="421"/>
      <c r="D143" s="436"/>
      <c r="E143" s="437"/>
      <c r="F143" s="438"/>
      <c r="G143" s="424"/>
      <c r="H143" s="424"/>
      <c r="I143" s="424"/>
      <c r="J143" s="425"/>
      <c r="K143" s="291" t="str">
        <f t="shared" si="3"/>
        <v>Autofills</v>
      </c>
    </row>
    <row r="144" spans="3:11" x14ac:dyDescent="0.45">
      <c r="C144" s="421"/>
      <c r="D144" s="436"/>
      <c r="E144" s="437"/>
      <c r="F144" s="438"/>
      <c r="G144" s="424"/>
      <c r="H144" s="424"/>
      <c r="I144" s="424"/>
      <c r="J144" s="425"/>
      <c r="K144" s="291" t="str">
        <f t="shared" si="3"/>
        <v>Autofills</v>
      </c>
    </row>
    <row r="145" spans="3:11" x14ac:dyDescent="0.45">
      <c r="C145" s="421"/>
      <c r="D145" s="436"/>
      <c r="E145" s="437"/>
      <c r="F145" s="438"/>
      <c r="G145" s="424"/>
      <c r="H145" s="424"/>
      <c r="I145" s="424"/>
      <c r="J145" s="425"/>
      <c r="K145" s="291" t="str">
        <f t="shared" si="3"/>
        <v>Autofills</v>
      </c>
    </row>
    <row r="146" spans="3:11" x14ac:dyDescent="0.45">
      <c r="C146" s="421"/>
      <c r="D146" s="436"/>
      <c r="E146" s="437"/>
      <c r="F146" s="438"/>
      <c r="G146" s="424"/>
      <c r="H146" s="424"/>
      <c r="I146" s="424"/>
      <c r="J146" s="425"/>
      <c r="K146" s="291" t="str">
        <f t="shared" si="3"/>
        <v>Autofills</v>
      </c>
    </row>
    <row r="147" spans="3:11" x14ac:dyDescent="0.45">
      <c r="C147" s="421"/>
      <c r="D147" s="436"/>
      <c r="E147" s="437"/>
      <c r="F147" s="438"/>
      <c r="G147" s="424"/>
      <c r="H147" s="424"/>
      <c r="I147" s="424"/>
      <c r="J147" s="425"/>
      <c r="K147" s="291" t="str">
        <f t="shared" si="3"/>
        <v>Autofills</v>
      </c>
    </row>
    <row r="148" spans="3:11" x14ac:dyDescent="0.45">
      <c r="C148" s="421"/>
      <c r="D148" s="436"/>
      <c r="E148" s="437"/>
      <c r="F148" s="438"/>
      <c r="G148" s="424"/>
      <c r="H148" s="424"/>
      <c r="I148" s="424"/>
      <c r="J148" s="425"/>
      <c r="K148" s="291" t="str">
        <f t="shared" si="3"/>
        <v>Autofills</v>
      </c>
    </row>
    <row r="149" spans="3:11" x14ac:dyDescent="0.45">
      <c r="C149" s="421"/>
      <c r="D149" s="436"/>
      <c r="E149" s="437"/>
      <c r="F149" s="438"/>
      <c r="G149" s="424"/>
      <c r="H149" s="424"/>
      <c r="I149" s="424"/>
      <c r="J149" s="425"/>
      <c r="K149" s="291" t="str">
        <f t="shared" si="3"/>
        <v>Autofills</v>
      </c>
    </row>
    <row r="150" spans="3:11" x14ac:dyDescent="0.45">
      <c r="C150" s="421"/>
      <c r="D150" s="436"/>
      <c r="E150" s="437"/>
      <c r="F150" s="438"/>
      <c r="G150" s="424"/>
      <c r="H150" s="424"/>
      <c r="I150" s="424"/>
      <c r="J150" s="425"/>
      <c r="K150" s="291" t="str">
        <f t="shared" si="3"/>
        <v>Autofills</v>
      </c>
    </row>
    <row r="151" spans="3:11" x14ac:dyDescent="0.45">
      <c r="C151" s="421"/>
      <c r="D151" s="436"/>
      <c r="E151" s="437"/>
      <c r="F151" s="438"/>
      <c r="G151" s="424"/>
      <c r="H151" s="424"/>
      <c r="I151" s="424"/>
      <c r="J151" s="425"/>
      <c r="K151" s="291" t="str">
        <f t="shared" si="3"/>
        <v>Autofills</v>
      </c>
    </row>
    <row r="152" spans="3:11" x14ac:dyDescent="0.45">
      <c r="C152" s="421"/>
      <c r="D152" s="436"/>
      <c r="E152" s="437"/>
      <c r="F152" s="438"/>
      <c r="G152" s="424"/>
      <c r="H152" s="424"/>
      <c r="I152" s="424"/>
      <c r="J152" s="425"/>
      <c r="K152" s="291" t="str">
        <f t="shared" si="3"/>
        <v>Autofills</v>
      </c>
    </row>
    <row r="153" spans="3:11" x14ac:dyDescent="0.45">
      <c r="C153" s="421"/>
      <c r="D153" s="436"/>
      <c r="E153" s="437"/>
      <c r="F153" s="438"/>
      <c r="G153" s="424"/>
      <c r="H153" s="424"/>
      <c r="I153" s="424"/>
      <c r="J153" s="425"/>
      <c r="K153" s="291" t="str">
        <f t="shared" si="3"/>
        <v>Autofills</v>
      </c>
    </row>
    <row r="154" spans="3:11" x14ac:dyDescent="0.45">
      <c r="C154" s="421"/>
      <c r="D154" s="436"/>
      <c r="E154" s="437"/>
      <c r="F154" s="438"/>
      <c r="G154" s="424"/>
      <c r="H154" s="424"/>
      <c r="I154" s="424"/>
      <c r="J154" s="425"/>
      <c r="K154" s="291" t="str">
        <f t="shared" si="3"/>
        <v>Autofills</v>
      </c>
    </row>
    <row r="155" spans="3:11" x14ac:dyDescent="0.45">
      <c r="C155" s="421"/>
      <c r="D155" s="436"/>
      <c r="E155" s="437"/>
      <c r="F155" s="438"/>
      <c r="G155" s="424"/>
      <c r="H155" s="424"/>
      <c r="I155" s="424"/>
      <c r="J155" s="425"/>
      <c r="K155" s="291" t="str">
        <f t="shared" si="3"/>
        <v>Autofills</v>
      </c>
    </row>
    <row r="156" spans="3:11" x14ac:dyDescent="0.45">
      <c r="C156" s="421"/>
      <c r="D156" s="436"/>
      <c r="E156" s="437"/>
      <c r="F156" s="438"/>
      <c r="G156" s="424"/>
      <c r="H156" s="424"/>
      <c r="I156" s="424"/>
      <c r="J156" s="425"/>
      <c r="K156" s="291" t="str">
        <f t="shared" si="3"/>
        <v>Autofills</v>
      </c>
    </row>
    <row r="157" spans="3:11" x14ac:dyDescent="0.45">
      <c r="C157" s="421"/>
      <c r="D157" s="436"/>
      <c r="E157" s="437"/>
      <c r="F157" s="438"/>
      <c r="G157" s="424"/>
      <c r="H157" s="424"/>
      <c r="I157" s="424"/>
      <c r="J157" s="425"/>
      <c r="K157" s="291" t="str">
        <f t="shared" si="3"/>
        <v>Autofills</v>
      </c>
    </row>
    <row r="158" spans="3:11" x14ac:dyDescent="0.45">
      <c r="C158" s="421"/>
      <c r="D158" s="436"/>
      <c r="E158" s="437"/>
      <c r="F158" s="438"/>
      <c r="G158" s="424"/>
      <c r="H158" s="424"/>
      <c r="I158" s="424"/>
      <c r="J158" s="425"/>
      <c r="K158" s="291" t="str">
        <f t="shared" si="3"/>
        <v>Autofills</v>
      </c>
    </row>
    <row r="159" spans="3:11" x14ac:dyDescent="0.45">
      <c r="C159" s="421"/>
      <c r="D159" s="436"/>
      <c r="E159" s="437"/>
      <c r="F159" s="438"/>
      <c r="G159" s="424"/>
      <c r="H159" s="424"/>
      <c r="I159" s="424"/>
      <c r="J159" s="425"/>
      <c r="K159" s="291" t="str">
        <f t="shared" si="3"/>
        <v>Autofills</v>
      </c>
    </row>
    <row r="160" spans="3:11" x14ac:dyDescent="0.45">
      <c r="C160" s="421"/>
      <c r="D160" s="436"/>
      <c r="E160" s="437"/>
      <c r="F160" s="438"/>
      <c r="G160" s="424"/>
      <c r="H160" s="424"/>
      <c r="I160" s="424"/>
      <c r="J160" s="425"/>
      <c r="K160" s="291" t="str">
        <f t="shared" si="3"/>
        <v>Autofills</v>
      </c>
    </row>
    <row r="161" spans="3:11" x14ac:dyDescent="0.45">
      <c r="C161" s="421"/>
      <c r="D161" s="436"/>
      <c r="E161" s="437"/>
      <c r="F161" s="438"/>
      <c r="G161" s="424"/>
      <c r="H161" s="424"/>
      <c r="I161" s="424"/>
      <c r="J161" s="425"/>
      <c r="K161" s="291" t="str">
        <f t="shared" si="3"/>
        <v>Autofills</v>
      </c>
    </row>
    <row r="162" spans="3:11" x14ac:dyDescent="0.45">
      <c r="C162" s="421"/>
      <c r="D162" s="436"/>
      <c r="E162" s="437"/>
      <c r="F162" s="438"/>
      <c r="G162" s="424"/>
      <c r="H162" s="424"/>
      <c r="I162" s="424"/>
      <c r="J162" s="425"/>
      <c r="K162" s="291" t="str">
        <f t="shared" si="3"/>
        <v>Autofills</v>
      </c>
    </row>
    <row r="163" spans="3:11" x14ac:dyDescent="0.45">
      <c r="C163" s="421"/>
      <c r="D163" s="436"/>
      <c r="E163" s="437"/>
      <c r="F163" s="438"/>
      <c r="G163" s="424"/>
      <c r="H163" s="424"/>
      <c r="I163" s="424"/>
      <c r="J163" s="425"/>
      <c r="K163" s="291" t="str">
        <f t="shared" si="3"/>
        <v>Autofills</v>
      </c>
    </row>
    <row r="164" spans="3:11" x14ac:dyDescent="0.45">
      <c r="C164" s="421"/>
      <c r="D164" s="436"/>
      <c r="E164" s="437"/>
      <c r="F164" s="438"/>
      <c r="G164" s="424"/>
      <c r="H164" s="424"/>
      <c r="I164" s="424"/>
      <c r="J164" s="425"/>
      <c r="K164" s="291" t="str">
        <f t="shared" ref="K164:K199" si="4">IF(COUNTA(G164:J164)=0, "Autofills", SUM(G164:J164))</f>
        <v>Autofills</v>
      </c>
    </row>
    <row r="165" spans="3:11" x14ac:dyDescent="0.45">
      <c r="C165" s="421"/>
      <c r="D165" s="436"/>
      <c r="E165" s="437"/>
      <c r="F165" s="438"/>
      <c r="G165" s="424"/>
      <c r="H165" s="424"/>
      <c r="I165" s="424"/>
      <c r="J165" s="425"/>
      <c r="K165" s="291" t="str">
        <f t="shared" si="4"/>
        <v>Autofills</v>
      </c>
    </row>
    <row r="166" spans="3:11" x14ac:dyDescent="0.45">
      <c r="C166" s="421"/>
      <c r="D166" s="436"/>
      <c r="E166" s="437"/>
      <c r="F166" s="438"/>
      <c r="G166" s="424"/>
      <c r="H166" s="424"/>
      <c r="I166" s="424"/>
      <c r="J166" s="425"/>
      <c r="K166" s="291" t="str">
        <f t="shared" si="4"/>
        <v>Autofills</v>
      </c>
    </row>
    <row r="167" spans="3:11" x14ac:dyDescent="0.45">
      <c r="C167" s="421"/>
      <c r="D167" s="436"/>
      <c r="E167" s="437"/>
      <c r="F167" s="438"/>
      <c r="G167" s="424"/>
      <c r="H167" s="424"/>
      <c r="I167" s="424"/>
      <c r="J167" s="425"/>
      <c r="K167" s="291" t="str">
        <f t="shared" si="4"/>
        <v>Autofills</v>
      </c>
    </row>
    <row r="168" spans="3:11" x14ac:dyDescent="0.45">
      <c r="C168" s="421"/>
      <c r="D168" s="436"/>
      <c r="E168" s="437"/>
      <c r="F168" s="438"/>
      <c r="G168" s="424"/>
      <c r="H168" s="424"/>
      <c r="I168" s="424"/>
      <c r="J168" s="425"/>
      <c r="K168" s="291" t="str">
        <f t="shared" si="4"/>
        <v>Autofills</v>
      </c>
    </row>
    <row r="169" spans="3:11" x14ac:dyDescent="0.45">
      <c r="C169" s="421"/>
      <c r="D169" s="436"/>
      <c r="E169" s="437"/>
      <c r="F169" s="438"/>
      <c r="G169" s="424"/>
      <c r="H169" s="424"/>
      <c r="I169" s="424"/>
      <c r="J169" s="425"/>
      <c r="K169" s="291" t="str">
        <f t="shared" si="4"/>
        <v>Autofills</v>
      </c>
    </row>
    <row r="170" spans="3:11" x14ac:dyDescent="0.45">
      <c r="C170" s="421"/>
      <c r="D170" s="436"/>
      <c r="E170" s="437"/>
      <c r="F170" s="438"/>
      <c r="G170" s="424"/>
      <c r="H170" s="424"/>
      <c r="I170" s="424"/>
      <c r="J170" s="425"/>
      <c r="K170" s="291" t="str">
        <f t="shared" si="4"/>
        <v>Autofills</v>
      </c>
    </row>
    <row r="171" spans="3:11" x14ac:dyDescent="0.45">
      <c r="C171" s="421"/>
      <c r="D171" s="436"/>
      <c r="E171" s="437"/>
      <c r="F171" s="438"/>
      <c r="G171" s="424"/>
      <c r="H171" s="424"/>
      <c r="I171" s="424"/>
      <c r="J171" s="425"/>
      <c r="K171" s="291" t="str">
        <f t="shared" si="4"/>
        <v>Autofills</v>
      </c>
    </row>
    <row r="172" spans="3:11" x14ac:dyDescent="0.45">
      <c r="C172" s="421"/>
      <c r="D172" s="436"/>
      <c r="E172" s="437"/>
      <c r="F172" s="438"/>
      <c r="G172" s="424"/>
      <c r="H172" s="424"/>
      <c r="I172" s="424"/>
      <c r="J172" s="425"/>
      <c r="K172" s="291" t="str">
        <f t="shared" si="4"/>
        <v>Autofills</v>
      </c>
    </row>
    <row r="173" spans="3:11" x14ac:dyDescent="0.45">
      <c r="C173" s="421"/>
      <c r="D173" s="436"/>
      <c r="E173" s="437"/>
      <c r="F173" s="438"/>
      <c r="G173" s="424"/>
      <c r="H173" s="424"/>
      <c r="I173" s="424"/>
      <c r="J173" s="425"/>
      <c r="K173" s="291" t="str">
        <f t="shared" si="4"/>
        <v>Autofills</v>
      </c>
    </row>
    <row r="174" spans="3:11" x14ac:dyDescent="0.45">
      <c r="C174" s="421"/>
      <c r="D174" s="436"/>
      <c r="E174" s="437"/>
      <c r="F174" s="438"/>
      <c r="G174" s="424"/>
      <c r="H174" s="424"/>
      <c r="I174" s="424"/>
      <c r="J174" s="425"/>
      <c r="K174" s="291" t="str">
        <f t="shared" si="4"/>
        <v>Autofills</v>
      </c>
    </row>
    <row r="175" spans="3:11" x14ac:dyDescent="0.45">
      <c r="C175" s="421"/>
      <c r="D175" s="436"/>
      <c r="E175" s="437"/>
      <c r="F175" s="438"/>
      <c r="G175" s="424"/>
      <c r="H175" s="424"/>
      <c r="I175" s="424"/>
      <c r="J175" s="425"/>
      <c r="K175" s="291" t="str">
        <f t="shared" si="4"/>
        <v>Autofills</v>
      </c>
    </row>
    <row r="176" spans="3:11" x14ac:dyDescent="0.45">
      <c r="C176" s="421"/>
      <c r="D176" s="436"/>
      <c r="E176" s="437"/>
      <c r="F176" s="438"/>
      <c r="G176" s="424"/>
      <c r="H176" s="424"/>
      <c r="I176" s="424"/>
      <c r="J176" s="425"/>
      <c r="K176" s="291" t="str">
        <f t="shared" si="4"/>
        <v>Autofills</v>
      </c>
    </row>
    <row r="177" spans="3:11" x14ac:dyDescent="0.45">
      <c r="C177" s="421"/>
      <c r="D177" s="436"/>
      <c r="E177" s="437"/>
      <c r="F177" s="438"/>
      <c r="G177" s="424"/>
      <c r="H177" s="424"/>
      <c r="I177" s="424"/>
      <c r="J177" s="425"/>
      <c r="K177" s="291" t="str">
        <f t="shared" si="4"/>
        <v>Autofills</v>
      </c>
    </row>
    <row r="178" spans="3:11" x14ac:dyDescent="0.45">
      <c r="C178" s="421"/>
      <c r="D178" s="436"/>
      <c r="E178" s="437"/>
      <c r="F178" s="438"/>
      <c r="G178" s="424"/>
      <c r="H178" s="424"/>
      <c r="I178" s="424"/>
      <c r="J178" s="425"/>
      <c r="K178" s="291" t="str">
        <f t="shared" si="4"/>
        <v>Autofills</v>
      </c>
    </row>
    <row r="179" spans="3:11" x14ac:dyDescent="0.45">
      <c r="C179" s="421"/>
      <c r="D179" s="436"/>
      <c r="E179" s="437"/>
      <c r="F179" s="438"/>
      <c r="G179" s="424"/>
      <c r="H179" s="424"/>
      <c r="I179" s="424"/>
      <c r="J179" s="425"/>
      <c r="K179" s="291" t="str">
        <f t="shared" si="4"/>
        <v>Autofills</v>
      </c>
    </row>
    <row r="180" spans="3:11" x14ac:dyDescent="0.45">
      <c r="C180" s="421"/>
      <c r="D180" s="436"/>
      <c r="E180" s="437"/>
      <c r="F180" s="438"/>
      <c r="G180" s="424"/>
      <c r="H180" s="424"/>
      <c r="I180" s="424"/>
      <c r="J180" s="425"/>
      <c r="K180" s="291" t="str">
        <f t="shared" si="4"/>
        <v>Autofills</v>
      </c>
    </row>
    <row r="181" spans="3:11" x14ac:dyDescent="0.45">
      <c r="C181" s="421"/>
      <c r="D181" s="436"/>
      <c r="E181" s="437"/>
      <c r="F181" s="438"/>
      <c r="G181" s="424"/>
      <c r="H181" s="424"/>
      <c r="I181" s="424"/>
      <c r="J181" s="425"/>
      <c r="K181" s="291" t="str">
        <f t="shared" si="4"/>
        <v>Autofills</v>
      </c>
    </row>
    <row r="182" spans="3:11" x14ac:dyDescent="0.45">
      <c r="C182" s="421"/>
      <c r="D182" s="436"/>
      <c r="E182" s="437"/>
      <c r="F182" s="438"/>
      <c r="G182" s="424"/>
      <c r="H182" s="424"/>
      <c r="I182" s="424"/>
      <c r="J182" s="425"/>
      <c r="K182" s="291" t="str">
        <f t="shared" si="4"/>
        <v>Autofills</v>
      </c>
    </row>
    <row r="183" spans="3:11" x14ac:dyDescent="0.45">
      <c r="C183" s="421"/>
      <c r="D183" s="436"/>
      <c r="E183" s="437"/>
      <c r="F183" s="438"/>
      <c r="G183" s="424"/>
      <c r="H183" s="424"/>
      <c r="I183" s="424"/>
      <c r="J183" s="425"/>
      <c r="K183" s="291" t="str">
        <f t="shared" si="4"/>
        <v>Autofills</v>
      </c>
    </row>
    <row r="184" spans="3:11" x14ac:dyDescent="0.45">
      <c r="C184" s="421"/>
      <c r="D184" s="436"/>
      <c r="E184" s="437"/>
      <c r="F184" s="438"/>
      <c r="G184" s="424"/>
      <c r="H184" s="424"/>
      <c r="I184" s="424"/>
      <c r="J184" s="425"/>
      <c r="K184" s="291" t="str">
        <f t="shared" si="4"/>
        <v>Autofills</v>
      </c>
    </row>
    <row r="185" spans="3:11" x14ac:dyDescent="0.45">
      <c r="C185" s="421"/>
      <c r="D185" s="436"/>
      <c r="E185" s="437"/>
      <c r="F185" s="438"/>
      <c r="G185" s="424"/>
      <c r="H185" s="424"/>
      <c r="I185" s="424"/>
      <c r="J185" s="425"/>
      <c r="K185" s="291" t="str">
        <f t="shared" si="4"/>
        <v>Autofills</v>
      </c>
    </row>
    <row r="186" spans="3:11" x14ac:dyDescent="0.45">
      <c r="C186" s="421"/>
      <c r="D186" s="436"/>
      <c r="E186" s="437"/>
      <c r="F186" s="438"/>
      <c r="G186" s="424"/>
      <c r="H186" s="424"/>
      <c r="I186" s="424"/>
      <c r="J186" s="425"/>
      <c r="K186" s="291" t="str">
        <f t="shared" si="4"/>
        <v>Autofills</v>
      </c>
    </row>
    <row r="187" spans="3:11" x14ac:dyDescent="0.45">
      <c r="C187" s="421"/>
      <c r="D187" s="436"/>
      <c r="E187" s="437"/>
      <c r="F187" s="438"/>
      <c r="G187" s="424"/>
      <c r="H187" s="424"/>
      <c r="I187" s="424"/>
      <c r="J187" s="425"/>
      <c r="K187" s="291" t="str">
        <f t="shared" si="4"/>
        <v>Autofills</v>
      </c>
    </row>
    <row r="188" spans="3:11" x14ac:dyDescent="0.45">
      <c r="C188" s="421"/>
      <c r="D188" s="436"/>
      <c r="E188" s="437"/>
      <c r="F188" s="438"/>
      <c r="G188" s="424"/>
      <c r="H188" s="424"/>
      <c r="I188" s="424"/>
      <c r="J188" s="425"/>
      <c r="K188" s="291" t="str">
        <f t="shared" si="4"/>
        <v>Autofills</v>
      </c>
    </row>
    <row r="189" spans="3:11" x14ac:dyDescent="0.45">
      <c r="C189" s="421"/>
      <c r="D189" s="436"/>
      <c r="E189" s="437"/>
      <c r="F189" s="438"/>
      <c r="G189" s="424"/>
      <c r="H189" s="424"/>
      <c r="I189" s="424"/>
      <c r="J189" s="425"/>
      <c r="K189" s="291" t="str">
        <f t="shared" si="4"/>
        <v>Autofills</v>
      </c>
    </row>
    <row r="190" spans="3:11" x14ac:dyDescent="0.45">
      <c r="C190" s="421"/>
      <c r="D190" s="436"/>
      <c r="E190" s="437"/>
      <c r="F190" s="438"/>
      <c r="G190" s="424"/>
      <c r="H190" s="424"/>
      <c r="I190" s="424"/>
      <c r="J190" s="425"/>
      <c r="K190" s="291" t="str">
        <f t="shared" si="4"/>
        <v>Autofills</v>
      </c>
    </row>
    <row r="191" spans="3:11" x14ac:dyDescent="0.45">
      <c r="C191" s="421"/>
      <c r="D191" s="436"/>
      <c r="E191" s="437"/>
      <c r="F191" s="438"/>
      <c r="G191" s="424"/>
      <c r="H191" s="424"/>
      <c r="I191" s="424"/>
      <c r="J191" s="425"/>
      <c r="K191" s="291" t="str">
        <f t="shared" si="4"/>
        <v>Autofills</v>
      </c>
    </row>
    <row r="192" spans="3:11" x14ac:dyDescent="0.45">
      <c r="C192" s="421"/>
      <c r="D192" s="436"/>
      <c r="E192" s="437"/>
      <c r="F192" s="438"/>
      <c r="G192" s="424"/>
      <c r="H192" s="424"/>
      <c r="I192" s="424"/>
      <c r="J192" s="425"/>
      <c r="K192" s="291" t="str">
        <f t="shared" si="4"/>
        <v>Autofills</v>
      </c>
    </row>
    <row r="193" spans="3:11" x14ac:dyDescent="0.45">
      <c r="C193" s="421"/>
      <c r="D193" s="436"/>
      <c r="E193" s="437"/>
      <c r="F193" s="438"/>
      <c r="G193" s="424"/>
      <c r="H193" s="424"/>
      <c r="I193" s="424"/>
      <c r="J193" s="425"/>
      <c r="K193" s="291" t="str">
        <f t="shared" si="4"/>
        <v>Autofills</v>
      </c>
    </row>
    <row r="194" spans="3:11" x14ac:dyDescent="0.45">
      <c r="C194" s="421"/>
      <c r="D194" s="436"/>
      <c r="E194" s="437"/>
      <c r="F194" s="438"/>
      <c r="G194" s="424"/>
      <c r="H194" s="424"/>
      <c r="I194" s="424"/>
      <c r="J194" s="425"/>
      <c r="K194" s="291" t="str">
        <f t="shared" si="4"/>
        <v>Autofills</v>
      </c>
    </row>
    <row r="195" spans="3:11" x14ac:dyDescent="0.45">
      <c r="C195" s="421"/>
      <c r="D195" s="436"/>
      <c r="E195" s="437"/>
      <c r="F195" s="438"/>
      <c r="G195" s="424"/>
      <c r="H195" s="424"/>
      <c r="I195" s="424"/>
      <c r="J195" s="425"/>
      <c r="K195" s="291" t="str">
        <f t="shared" si="4"/>
        <v>Autofills</v>
      </c>
    </row>
    <row r="196" spans="3:11" x14ac:dyDescent="0.45">
      <c r="C196" s="421"/>
      <c r="D196" s="436"/>
      <c r="E196" s="437"/>
      <c r="F196" s="438"/>
      <c r="G196" s="424"/>
      <c r="H196" s="424"/>
      <c r="I196" s="424"/>
      <c r="J196" s="425"/>
      <c r="K196" s="291" t="str">
        <f t="shared" si="4"/>
        <v>Autofills</v>
      </c>
    </row>
    <row r="197" spans="3:11" x14ac:dyDescent="0.45">
      <c r="C197" s="421"/>
      <c r="D197" s="436"/>
      <c r="E197" s="437"/>
      <c r="F197" s="438"/>
      <c r="G197" s="424"/>
      <c r="H197" s="424"/>
      <c r="I197" s="424"/>
      <c r="J197" s="425"/>
      <c r="K197" s="291" t="str">
        <f t="shared" si="4"/>
        <v>Autofills</v>
      </c>
    </row>
    <row r="198" spans="3:11" x14ac:dyDescent="0.45">
      <c r="C198" s="421"/>
      <c r="D198" s="436"/>
      <c r="E198" s="437"/>
      <c r="F198" s="438"/>
      <c r="G198" s="424"/>
      <c r="H198" s="424"/>
      <c r="I198" s="424"/>
      <c r="J198" s="425"/>
      <c r="K198" s="291" t="str">
        <f t="shared" si="4"/>
        <v>Autofills</v>
      </c>
    </row>
    <row r="199" spans="3:11" x14ac:dyDescent="0.45">
      <c r="C199" s="421"/>
      <c r="D199" s="436"/>
      <c r="E199" s="437"/>
      <c r="F199" s="438"/>
      <c r="G199" s="424"/>
      <c r="H199" s="424"/>
      <c r="I199" s="424"/>
      <c r="J199" s="425"/>
      <c r="K199" s="291" t="str">
        <f t="shared" si="4"/>
        <v>Autofills</v>
      </c>
    </row>
  </sheetData>
  <sheetProtection algorithmName="SHA-512" hashValue="m4OPU5bU/NfXz9sbr1xt5caFrudasRQpYuW6CfRs6fL6Oj17vL1d/Ll0gkwy3+0N2B+XPN9FyVXqYyeAIHxVPQ==" saltValue="vcGccGt+DtPh05DiElAnyQ==" spinCount="100000" sheet="1" objects="1" scenarios="1"/>
  <mergeCells count="2">
    <mergeCell ref="I5:K5"/>
    <mergeCell ref="G14:K14"/>
  </mergeCells>
  <conditionalFormatting sqref="C17:F199">
    <cfRule type="expression" dxfId="22" priority="1">
      <formula>AND(C17="", COUNTA($C17:$J17)&gt;0, COUNTA($C17:$J17)&lt;COLUMNS($C17:$J17))</formula>
    </cfRule>
  </conditionalFormatting>
  <conditionalFormatting sqref="C17:J199">
    <cfRule type="expression" dxfId="21" priority="2">
      <formula>NOT(AND($I$7=$I$8, $J$7=$J$8, $K$7=$K$8, $G$12=$G$13, $I$12=$I$13, $J$12=$J$13))</formula>
    </cfRule>
  </conditionalFormatting>
  <conditionalFormatting sqref="G13">
    <cfRule type="expression" dxfId="20" priority="23">
      <formula>$G13&lt;$G12</formula>
    </cfRule>
  </conditionalFormatting>
  <conditionalFormatting sqref="G13:J13">
    <cfRule type="expression" dxfId="19" priority="11">
      <formula>G13&gt;G12</formula>
    </cfRule>
  </conditionalFormatting>
  <conditionalFormatting sqref="H13">
    <cfRule type="expression" dxfId="18" priority="17">
      <formula>$H13&lt;$H12</formula>
    </cfRule>
  </conditionalFormatting>
  <conditionalFormatting sqref="I8">
    <cfRule type="expression" dxfId="17" priority="52">
      <formula>I8&gt;I7</formula>
    </cfRule>
  </conditionalFormatting>
  <conditionalFormatting sqref="I13">
    <cfRule type="expression" dxfId="16" priority="13">
      <formula>$I13&lt;$I12</formula>
    </cfRule>
  </conditionalFormatting>
  <conditionalFormatting sqref="I8:K8">
    <cfRule type="expression" dxfId="15" priority="30">
      <formula>I8&lt;I7</formula>
    </cfRule>
  </conditionalFormatting>
  <conditionalFormatting sqref="J13">
    <cfRule type="expression" dxfId="14" priority="10">
      <formula>$J13&lt;$J12</formula>
    </cfRule>
  </conditionalFormatting>
  <conditionalFormatting sqref="J8:K8">
    <cfRule type="expression" dxfId="13" priority="25">
      <formula>J8&gt;J7</formula>
    </cfRule>
  </conditionalFormatting>
  <conditionalFormatting sqref="K13">
    <cfRule type="expression" dxfId="12" priority="5">
      <formula>$K13&lt;$K12</formula>
    </cfRule>
    <cfRule type="expression" dxfId="11" priority="9">
      <formula>$K13&gt;K$12</formula>
    </cfRule>
  </conditionalFormatting>
  <dataValidations count="3">
    <dataValidation type="list" allowBlank="1" showInputMessage="1" showErrorMessage="1" sqref="C18:C199" xr:uid="{AF34C2D9-98BC-4216-998A-EC05B05EA33B}">
      <formula1>"Birth-Pre-K, Grades K-5, Grades 6-12"</formula1>
    </dataValidation>
    <dataValidation type="textLength" operator="lessThanOrEqual" allowBlank="1" showInputMessage="1" showErrorMessage="1" sqref="D17:D199" xr:uid="{97886D7B-83AD-4D3C-AAAB-D71F17F3536A}">
      <formula1>1000</formula1>
    </dataValidation>
    <dataValidation type="list" allowBlank="1" showInputMessage="1" showErrorMessage="1" sqref="C17" xr:uid="{9181EE34-6F6A-47D8-B537-AABB6E188CC5}">
      <formula1>"Birth-Pre-K,Grades K-5, Grades 6-12"</formula1>
    </dataValidation>
  </dataValidations>
  <hyperlinks>
    <hyperlink ref="E16" location="Allowable_Use_Code" display="Allowable Use Code" xr:uid="{6943E925-E5E2-49A0-9821-B6D302926140}"/>
    <hyperlink ref="F16" location="Allowable_Use_Code" display="Object Code" xr:uid="{7FDB52C5-495E-451B-B6A4-3739D5018901}"/>
  </hyperlinks>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D94FAB8B-837A-49F2-BD42-9C0D793E92C1}">
          <x14:formula1>
            <xm:f>'Appendix 2- Budget Codes'!$C$11:$C$22</xm:f>
          </x14:formula1>
          <xm:sqref>F17:F200</xm:sqref>
        </x14:dataValidation>
        <x14:dataValidation type="list" allowBlank="1" showInputMessage="1" showErrorMessage="1" xr:uid="{3EF39380-7E26-485F-B791-2B6AAE762D19}">
          <x14:formula1>
            <xm:f>'Appendix 2- Budget Codes'!$C$4:$C$8</xm:f>
          </x14:formula1>
          <xm:sqref>E17:E199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60A48-0B74-4090-A486-879A4B262CC7}">
  <sheetPr codeName="Sheet9">
    <tabColor rgb="FFAAD4F4"/>
  </sheetPr>
  <dimension ref="B1:G924"/>
  <sheetViews>
    <sheetView showGridLines="0" zoomScale="70" zoomScaleNormal="70" workbookViewId="0"/>
  </sheetViews>
  <sheetFormatPr defaultColWidth="12.7265625" defaultRowHeight="15" customHeight="1" x14ac:dyDescent="0.35"/>
  <cols>
    <col min="1" max="1" width="2.453125" customWidth="1"/>
    <col min="2" max="2" width="10.54296875" customWidth="1"/>
    <col min="3" max="3" width="185" customWidth="1"/>
    <col min="4" max="6" width="7.7265625" customWidth="1"/>
    <col min="7" max="7" width="10.7265625" customWidth="1"/>
    <col min="8" max="20" width="7.7265625" customWidth="1"/>
  </cols>
  <sheetData>
    <row r="1" spans="2:7" ht="15" customHeight="1" thickBot="1" x14ac:dyDescent="0.4"/>
    <row r="2" spans="2:7" ht="63" customHeight="1" thickBot="1" x14ac:dyDescent="0.4">
      <c r="B2" s="37" t="s">
        <v>189</v>
      </c>
      <c r="C2" s="531"/>
    </row>
    <row r="3" spans="2:7" ht="30.65" customHeight="1" x14ac:dyDescent="0.35">
      <c r="B3" s="532" t="s">
        <v>86</v>
      </c>
      <c r="C3" s="533"/>
      <c r="E3" s="172"/>
      <c r="F3" s="173"/>
      <c r="G3" s="173"/>
    </row>
    <row r="4" spans="2:7" s="73" customFormat="1" ht="47.5" customHeight="1" x14ac:dyDescent="0.35">
      <c r="B4" s="169" t="s">
        <v>665</v>
      </c>
      <c r="C4" s="170"/>
    </row>
    <row r="5" spans="2:7" s="73" customFormat="1" ht="30" customHeight="1" x14ac:dyDescent="0.35">
      <c r="B5" s="534" t="s">
        <v>202</v>
      </c>
      <c r="C5" s="535" t="s">
        <v>666</v>
      </c>
    </row>
    <row r="6" spans="2:7" ht="98.5" customHeight="1" x14ac:dyDescent="0.35">
      <c r="B6" s="527"/>
      <c r="C6" s="536" t="s">
        <v>190</v>
      </c>
    </row>
    <row r="7" spans="2:7" ht="61" customHeight="1" x14ac:dyDescent="0.35">
      <c r="B7" s="527"/>
      <c r="C7" s="537" t="s">
        <v>191</v>
      </c>
    </row>
    <row r="8" spans="2:7" ht="47.5" customHeight="1" x14ac:dyDescent="0.35">
      <c r="B8" s="527"/>
      <c r="C8" s="536" t="s">
        <v>192</v>
      </c>
    </row>
    <row r="9" spans="2:7" ht="47.5" customHeight="1" x14ac:dyDescent="0.35">
      <c r="B9" s="527"/>
      <c r="C9" s="537" t="s">
        <v>193</v>
      </c>
    </row>
    <row r="10" spans="2:7" ht="65.5" customHeight="1" x14ac:dyDescent="0.35">
      <c r="B10" s="527"/>
      <c r="C10" s="537" t="s">
        <v>194</v>
      </c>
    </row>
    <row r="11" spans="2:7" ht="55" customHeight="1" x14ac:dyDescent="0.35">
      <c r="B11" s="527"/>
      <c r="C11" s="537" t="s">
        <v>195</v>
      </c>
    </row>
    <row r="12" spans="2:7" ht="70" customHeight="1" x14ac:dyDescent="0.35">
      <c r="B12" s="527"/>
      <c r="C12" s="537" t="s">
        <v>196</v>
      </c>
    </row>
    <row r="13" spans="2:7" ht="59.15" customHeight="1" x14ac:dyDescent="0.35">
      <c r="B13" s="527"/>
      <c r="C13" s="537" t="s">
        <v>197</v>
      </c>
    </row>
    <row r="14" spans="2:7" ht="53.15" customHeight="1" x14ac:dyDescent="0.35">
      <c r="B14" s="527"/>
      <c r="C14" s="537" t="s">
        <v>198</v>
      </c>
    </row>
    <row r="15" spans="2:7" ht="56.5" customHeight="1" x14ac:dyDescent="0.35">
      <c r="B15" s="527"/>
      <c r="C15" s="537" t="s">
        <v>199</v>
      </c>
    </row>
    <row r="16" spans="2:7" ht="75.650000000000006" customHeight="1" thickBot="1" x14ac:dyDescent="0.4">
      <c r="B16" s="538"/>
      <c r="C16" s="539" t="s">
        <v>200</v>
      </c>
    </row>
    <row r="17" spans="2:3" ht="65.150000000000006" customHeight="1" thickBot="1" x14ac:dyDescent="0.4">
      <c r="B17" s="529"/>
      <c r="C17" s="530" t="s">
        <v>201</v>
      </c>
    </row>
    <row r="18" spans="2:3" ht="63" customHeight="1" thickBot="1" x14ac:dyDescent="0.4">
      <c r="B18" s="184" t="s">
        <v>202</v>
      </c>
      <c r="C18" s="223" t="s">
        <v>203</v>
      </c>
    </row>
    <row r="19" spans="2:3" ht="15.75" customHeight="1" x14ac:dyDescent="0.35"/>
    <row r="20" spans="2:3" ht="15.75" customHeight="1" x14ac:dyDescent="0.35"/>
    <row r="21" spans="2:3" ht="15.75" customHeight="1" x14ac:dyDescent="0.35"/>
    <row r="22" spans="2:3" ht="15.75" customHeight="1" x14ac:dyDescent="0.35"/>
    <row r="23" spans="2:3" ht="15.75" customHeight="1" x14ac:dyDescent="0.35"/>
    <row r="24" spans="2:3" ht="15.75" customHeight="1" x14ac:dyDescent="0.35"/>
    <row r="25" spans="2:3" ht="15.75" customHeight="1" x14ac:dyDescent="0.35"/>
    <row r="26" spans="2:3" ht="15.75" customHeight="1" x14ac:dyDescent="0.35"/>
    <row r="27" spans="2:3" ht="15.75" customHeight="1" x14ac:dyDescent="0.35"/>
    <row r="28" spans="2:3" ht="15.75" customHeight="1" x14ac:dyDescent="0.35"/>
    <row r="29" spans="2:3" ht="15.75" customHeight="1" x14ac:dyDescent="0.35"/>
    <row r="30" spans="2:3" ht="15.75" customHeight="1" x14ac:dyDescent="0.35"/>
    <row r="31" spans="2:3" ht="15.75" customHeight="1" x14ac:dyDescent="0.35"/>
    <row r="32" spans="2:3" ht="15.75" customHeight="1" x14ac:dyDescent="0.35"/>
    <row r="33" ht="15.75" customHeight="1" x14ac:dyDescent="0.35"/>
    <row r="34" ht="15.75" customHeight="1" x14ac:dyDescent="0.35"/>
    <row r="35" ht="15.75" customHeight="1" x14ac:dyDescent="0.35"/>
    <row r="36" ht="15.75" customHeight="1" x14ac:dyDescent="0.35"/>
    <row r="37" ht="15.75" customHeight="1" x14ac:dyDescent="0.35"/>
    <row r="38" ht="15.75" customHeight="1" x14ac:dyDescent="0.35"/>
    <row r="39" ht="15.75" customHeight="1" x14ac:dyDescent="0.35"/>
    <row r="40" ht="15.75" customHeight="1" x14ac:dyDescent="0.35"/>
    <row r="41" ht="15.75" customHeight="1" x14ac:dyDescent="0.35"/>
    <row r="42" ht="15.75" customHeight="1" x14ac:dyDescent="0.35"/>
    <row r="43" ht="15.75" customHeight="1" x14ac:dyDescent="0.35"/>
    <row r="44" ht="15.75" customHeight="1" x14ac:dyDescent="0.35"/>
    <row r="45" ht="15.75" customHeight="1" x14ac:dyDescent="0.35"/>
    <row r="46" ht="15.75" customHeight="1" x14ac:dyDescent="0.35"/>
    <row r="47" ht="15.75" customHeight="1" x14ac:dyDescent="0.35"/>
    <row r="48"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sheetData>
  <sheetProtection algorithmName="SHA-512" hashValue="45XJngMDJITC4p3nGb5SqlckkWo9fN1ZLKruAtM/S/pXnJ+AdAne8ccxQVzr6PtGw89Xsp9SVouBA/ekB+IQ8Q==" saltValue="wfH6q8kCM3dnLXa4nxdQfA==" spinCount="100000" sheet="1" objects="1" scenarios="1"/>
  <conditionalFormatting sqref="B6:C7 C8:C10 B8:B16 C12:C16">
    <cfRule type="expression" dxfId="10" priority="7">
      <formula>$B6=FALSE</formula>
    </cfRule>
  </conditionalFormatting>
  <conditionalFormatting sqref="C6:C16">
    <cfRule type="containsBlanks" dxfId="9" priority="8">
      <formula>LEN(TRIM(C6))=0</formula>
    </cfRule>
    <cfRule type="containsText" dxfId="8" priority="10" operator="containsText" text="Select from dropdown">
      <formula>NOT(ISERROR(SEARCH("Select from dropdown",C6)))</formula>
    </cfRule>
  </conditionalFormatting>
  <conditionalFormatting sqref="C11">
    <cfRule type="expression" dxfId="7" priority="56">
      <formula>$B11= FALSE</formula>
    </cfRule>
  </conditionalFormatting>
  <conditionalFormatting sqref="C18">
    <cfRule type="containsText" dxfId="6" priority="2" operator="containsText" text="(enter">
      <formula>NOT(ISERROR(SEARCH("(enter",C18)))</formula>
    </cfRule>
    <cfRule type="containsBlanks" dxfId="5" priority="58">
      <formula>LEN(TRIM(C18))=0</formula>
    </cfRule>
  </conditionalFormatting>
  <pageMargins left="0.7" right="0.7" top="0.75" bottom="0.75" header="0" footer="0"/>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8F8029816CF1E4B8953DCECE614844B" ma:contentTypeVersion="9" ma:contentTypeDescription="Create a new document." ma:contentTypeScope="" ma:versionID="707d3131a96389bbad35bc0f9cbff1d0">
  <xsd:schema xmlns:xsd="http://www.w3.org/2001/XMLSchema" xmlns:xs="http://www.w3.org/2001/XMLSchema" xmlns:p="http://schemas.microsoft.com/office/2006/metadata/properties" xmlns:ns1="http://schemas.microsoft.com/sharepoint/v3" xmlns:ns2="bedb96e7-8cd1-4b07-961c-190838dd806b" xmlns:ns3="54031767-dd6d-417c-ab73-583408f47564" targetNamespace="http://schemas.microsoft.com/office/2006/metadata/properties" ma:root="true" ma:fieldsID="6a78048464a1de5632969586d43de417" ns1:_="" ns2:_="" ns3:_="">
    <xsd:import namespace="http://schemas.microsoft.com/sharepoint/v3"/>
    <xsd:import namespace="bedb96e7-8cd1-4b07-961c-190838dd806b"/>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edb96e7-8cd1-4b07-961c-190838dd806b"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Remediation_x0020_Date xmlns="bedb96e7-8cd1-4b07-961c-190838dd806b">2025-05-01T18:09:28+00:00</Remediation_x0020_Date>
    <PublishingExpirationDate xmlns="http://schemas.microsoft.com/sharepoint/v3" xsi:nil="true"/>
    <PublishingStartDate xmlns="http://schemas.microsoft.com/sharepoint/v3" xsi:nil="true"/>
    <Estimated_x0020_Creation_x0020_Date xmlns="bedb96e7-8cd1-4b07-961c-190838dd806b" xsi:nil="true"/>
    <Priority xmlns="bedb96e7-8cd1-4b07-961c-190838dd806b">New</Priority>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6DB3D16-D309-4BD7-A843-EE91446F4C2F}"/>
</file>

<file path=customXml/itemProps2.xml><?xml version="1.0" encoding="utf-8"?>
<ds:datastoreItem xmlns:ds="http://schemas.openxmlformats.org/officeDocument/2006/customXml" ds:itemID="{4B21DD66-3590-4207-A302-6F5CE87C38E0}">
  <ds:schemaRefs>
    <ds:schemaRef ds:uri="http://schemas.microsoft.com/office/2006/documentManagement/types"/>
    <ds:schemaRef ds:uri="bedb96e7-8cd1-4b07-961c-190838dd806b"/>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http://schemas.microsoft.com/sharepoint/v3"/>
    <ds:schemaRef ds:uri="http://purl.org/dc/terms/"/>
    <ds:schemaRef ds:uri="54031767-dd6d-417c-ab73-583408f47564"/>
    <ds:schemaRef ds:uri="http://www.w3.org/XML/1998/namespace"/>
    <ds:schemaRef ds:uri="http://purl.org/dc/dcmitype/"/>
  </ds:schemaRefs>
</ds:datastoreItem>
</file>

<file path=customXml/itemProps3.xml><?xml version="1.0" encoding="utf-8"?>
<ds:datastoreItem xmlns:ds="http://schemas.openxmlformats.org/officeDocument/2006/customXml" ds:itemID="{1F4502ED-37AF-47FC-A50E-97293016BDEA}">
  <ds:schemaRefs>
    <ds:schemaRef ds:uri="http://schemas.microsoft.com/sharepoint/v3/contenttype/forms"/>
  </ds:schemaRefs>
</ds:datastoreItem>
</file>

<file path=docMetadata/LabelInfo.xml><?xml version="1.0" encoding="utf-8"?>
<clbl:labelList xmlns:clbl="http://schemas.microsoft.com/office/2020/mipLabelMetadata">
  <clbl:label id="{7730ea53-6f5e-4160-81a5-992a9105450a}" enabled="1" method="Standard" siteId="{b4f51418-b269-49a2-935a-fa54bf584fc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30</vt:i4>
      </vt:variant>
    </vt:vector>
  </HeadingPairs>
  <TitlesOfParts>
    <vt:vector size="44" baseType="lpstr">
      <vt:lpstr>Instructions &amp; Checklist</vt:lpstr>
      <vt:lpstr>Applicant Information</vt:lpstr>
      <vt:lpstr>Must Dos &amp; May Dos (Reference)</vt:lpstr>
      <vt:lpstr>1. Needs Assessment</vt:lpstr>
      <vt:lpstr>2. Project Proposal</vt:lpstr>
      <vt:lpstr>3. Identification Plan</vt:lpstr>
      <vt:lpstr>4. PD Plan</vt:lpstr>
      <vt:lpstr>5. Budget</vt:lpstr>
      <vt:lpstr>6. Assurances</vt:lpstr>
      <vt:lpstr>Appendix 1- High Need Schools</vt:lpstr>
      <vt:lpstr>Appendix 2- Budget Codes</vt:lpstr>
      <vt:lpstr>Appendix 3- Updates</vt:lpstr>
      <vt:lpstr>Data</vt:lpstr>
      <vt:lpstr>Dropdowns</vt:lpstr>
      <vt:lpstr>_1.1_IDENTIFICATION_OF_NEEDS</vt:lpstr>
      <vt:lpstr>_1.2_IDENTIFICATION_OF_K_12_CLSD_IMPLEMENTATION_SITES</vt:lpstr>
      <vt:lpstr>_4.1__Birth_Pre_K_Professional_Learning_Plan</vt:lpstr>
      <vt:lpstr>_4.2_Grades_K_5_Professional_Learning_Plan</vt:lpstr>
      <vt:lpstr>_4.3_Grades_6_12_Professional_Learning_Plan</vt:lpstr>
      <vt:lpstr>Allowable_Use_Code</vt:lpstr>
      <vt:lpstr>Appendix_1__Oregon_CLSD_High_Needs_Schools_By_District_Tool</vt:lpstr>
      <vt:lpstr>ApplicantName</vt:lpstr>
      <vt:lpstr>DISTRICT_CONTACT_INFORMATION</vt:lpstr>
      <vt:lpstr>DISTRICT_NAME__ID__AND_ELIGIBILITY_RANKING</vt:lpstr>
      <vt:lpstr>'6. Assurances'!Enter_Your_Response</vt:lpstr>
      <vt:lpstr>Enter_Your_Response</vt:lpstr>
      <vt:lpstr>Enter_your_response._Bullet_points_or_short_answer_response__max_1000_characters.</vt:lpstr>
      <vt:lpstr>Grant_Fiscal_Manager___REQUIRED</vt:lpstr>
      <vt:lpstr>Needs</vt:lpstr>
      <vt:lpstr>Oregon_CLSD___Applicant_Information</vt:lpstr>
      <vt:lpstr>Person_Authorized_to_Sign_Contracts_on_Entity_s_Behalf___REQUIRED</vt:lpstr>
      <vt:lpstr>Sec5budget</vt:lpstr>
      <vt:lpstr>Section__3._Identification_of_Students_for_Literacy_Interventions_or_Other_Support_Services</vt:lpstr>
      <vt:lpstr>Section_1__Literacy_Needs_Assessment</vt:lpstr>
      <vt:lpstr>Section_2__CLSD_Project_Proposal</vt:lpstr>
      <vt:lpstr>Section_4__Birth__12th_Grade_Professional_Learning_and_Coaching_Plan</vt:lpstr>
      <vt:lpstr>Section_5__Budget_and_Budget_Justification</vt:lpstr>
      <vt:lpstr>Section_6__Assurances</vt:lpstr>
      <vt:lpstr>Section6Assurance</vt:lpstr>
      <vt:lpstr>Sites</vt:lpstr>
      <vt:lpstr>Table_3__Birth__Pre_K_CLSD_Project_Proposal</vt:lpstr>
      <vt:lpstr>Table_4__K_12_CLSD_Project_Proposal</vt:lpstr>
      <vt:lpstr>Table_5__Birth__5th_Grade_Family_and_Caregiver_Coordination_Plan</vt:lpstr>
      <vt:lpstr>Table_6___Identification_of_Students_for_Literacy_Interventions_or_Other_Support_Services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SOLARIO Savanah * ODE;Jenna.Montgomery@ode.oregon.gov</dc:creator>
  <cp:keywords/>
  <dc:description/>
  <cp:lastModifiedBy>MONTGOMERY Jenna * ODE</cp:lastModifiedBy>
  <cp:revision/>
  <dcterms:created xsi:type="dcterms:W3CDTF">2020-01-15T23:44:12Z</dcterms:created>
  <dcterms:modified xsi:type="dcterms:W3CDTF">2025-06-11T17:04:00Z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730ea53-6f5e-4160-81a5-992a9105450a_Enabled">
    <vt:lpwstr>true</vt:lpwstr>
  </property>
  <property fmtid="{D5CDD505-2E9C-101B-9397-08002B2CF9AE}" pid="3" name="MSIP_Label_7730ea53-6f5e-4160-81a5-992a9105450a_SetDate">
    <vt:lpwstr>2023-12-04T19:32:12Z</vt:lpwstr>
  </property>
  <property fmtid="{D5CDD505-2E9C-101B-9397-08002B2CF9AE}" pid="4" name="MSIP_Label_7730ea53-6f5e-4160-81a5-992a9105450a_Method">
    <vt:lpwstr>Standard</vt:lpwstr>
  </property>
  <property fmtid="{D5CDD505-2E9C-101B-9397-08002B2CF9AE}" pid="5" name="MSIP_Label_7730ea53-6f5e-4160-81a5-992a9105450a_Name">
    <vt:lpwstr>Level 2 - Limited (Items)</vt:lpwstr>
  </property>
  <property fmtid="{D5CDD505-2E9C-101B-9397-08002B2CF9AE}" pid="6" name="MSIP_Label_7730ea53-6f5e-4160-81a5-992a9105450a_SiteId">
    <vt:lpwstr>b4f51418-b269-49a2-935a-fa54bf584fc8</vt:lpwstr>
  </property>
  <property fmtid="{D5CDD505-2E9C-101B-9397-08002B2CF9AE}" pid="7" name="MSIP_Label_7730ea53-6f5e-4160-81a5-992a9105450a_ActionId">
    <vt:lpwstr>41244d20-031e-4b6b-9bc2-9f7ab90d1da8</vt:lpwstr>
  </property>
  <property fmtid="{D5CDD505-2E9C-101B-9397-08002B2CF9AE}" pid="8" name="MSIP_Label_7730ea53-6f5e-4160-81a5-992a9105450a_ContentBits">
    <vt:lpwstr>0</vt:lpwstr>
  </property>
  <property fmtid="{D5CDD505-2E9C-101B-9397-08002B2CF9AE}" pid="9" name="ContentTypeId">
    <vt:lpwstr>0x01010048F8029816CF1E4B8953DCECE614844B</vt:lpwstr>
  </property>
</Properties>
</file>