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teoforegon.sharepoint.com/sites/WQPPD/Shared Documents/Permit Development/"/>
    </mc:Choice>
  </mc:AlternateContent>
  <xr:revisionPtr revIDLastSave="0" documentId="8_{8BC0D7B8-F1AC-4F01-80CB-EAE9D9466C6B}" xr6:coauthVersionLast="47" xr6:coauthVersionMax="47" xr10:uidLastSave="{00000000-0000-0000-0000-000000000000}"/>
  <bookViews>
    <workbookView xWindow="-120" yWindow="-120" windowWidth="29040" windowHeight="17640" tabRatio="728" xr2:uid="{00000000-000D-0000-FFFF-FFFF00000000}"/>
  </bookViews>
  <sheets>
    <sheet name="Cover Page" sheetId="16" r:id="rId1"/>
    <sheet name="Ambient Data" sheetId="1" r:id="rId2"/>
    <sheet name="Effluent Data" sheetId="4" r:id="rId3"/>
    <sheet name="Mixed Values" sheetId="3" r:id="rId4"/>
    <sheet name="ZID Criteria" sheetId="5" r:id="rId5"/>
    <sheet name="RMZ Criteria" sheetId="8" r:id="rId6"/>
    <sheet name="100% Mix Criteria" sheetId="15" r:id="rId7"/>
    <sheet name="Copper Data" sheetId="9" r:id="rId8"/>
    <sheet name="RPA Sheet" sheetId="10" r:id="rId9"/>
    <sheet name="Effluent Limit Sheet" sheetId="17" r:id="rId10"/>
    <sheet name="Cond. Conversion" sheetId="13" r:id="rId11"/>
    <sheet name="Revision" sheetId="11" r:id="rId12"/>
  </sheets>
  <definedNames>
    <definedName name="_xlnm.Print_Area" localSheetId="8">'RPA Sheet'!#REF!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3" l="1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10" i="3"/>
  <c r="M16" i="17"/>
  <c r="L16" i="17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46" i="10"/>
  <c r="D47" i="10"/>
  <c r="D48" i="10"/>
  <c r="D11" i="10"/>
  <c r="AN11" i="3"/>
  <c r="AO11" i="3"/>
  <c r="AP11" i="3"/>
  <c r="AQ11" i="3"/>
  <c r="AR11" i="3"/>
  <c r="AS11" i="3"/>
  <c r="AT11" i="3"/>
  <c r="AN12" i="3"/>
  <c r="AO12" i="3"/>
  <c r="AP12" i="3"/>
  <c r="AQ12" i="3"/>
  <c r="AR12" i="3"/>
  <c r="AS12" i="3"/>
  <c r="AT12" i="3"/>
  <c r="AN13" i="3"/>
  <c r="AO13" i="3"/>
  <c r="AP13" i="3"/>
  <c r="AQ13" i="3"/>
  <c r="AR13" i="3"/>
  <c r="AS13" i="3"/>
  <c r="AT13" i="3"/>
  <c r="AN14" i="3"/>
  <c r="AO14" i="3"/>
  <c r="AP14" i="3"/>
  <c r="AQ14" i="3"/>
  <c r="AR14" i="3"/>
  <c r="AS14" i="3"/>
  <c r="AT14" i="3"/>
  <c r="AN15" i="3"/>
  <c r="AO15" i="3"/>
  <c r="AP15" i="3"/>
  <c r="AQ15" i="3"/>
  <c r="AR15" i="3"/>
  <c r="AS15" i="3"/>
  <c r="AT15" i="3"/>
  <c r="AN16" i="3"/>
  <c r="AO16" i="3"/>
  <c r="AP16" i="3"/>
  <c r="AQ16" i="3"/>
  <c r="AR16" i="3"/>
  <c r="AS16" i="3"/>
  <c r="AT16" i="3"/>
  <c r="AN17" i="3"/>
  <c r="AO17" i="3"/>
  <c r="AP17" i="3"/>
  <c r="AQ17" i="3"/>
  <c r="AR17" i="3"/>
  <c r="AS17" i="3"/>
  <c r="AT17" i="3"/>
  <c r="AN18" i="3"/>
  <c r="AO18" i="3"/>
  <c r="AP18" i="3"/>
  <c r="AQ18" i="3"/>
  <c r="AR18" i="3"/>
  <c r="AS18" i="3"/>
  <c r="AT18" i="3"/>
  <c r="AN19" i="3"/>
  <c r="AO19" i="3"/>
  <c r="AP19" i="3"/>
  <c r="AQ19" i="3"/>
  <c r="AR19" i="3"/>
  <c r="AS19" i="3"/>
  <c r="AT19" i="3"/>
  <c r="AN20" i="3"/>
  <c r="AO20" i="3"/>
  <c r="AP20" i="3"/>
  <c r="AQ20" i="3"/>
  <c r="AR20" i="3"/>
  <c r="AS20" i="3"/>
  <c r="AT20" i="3"/>
  <c r="AN21" i="3"/>
  <c r="AO21" i="3"/>
  <c r="AP21" i="3"/>
  <c r="AQ21" i="3"/>
  <c r="AR21" i="3"/>
  <c r="AS21" i="3"/>
  <c r="AT21" i="3"/>
  <c r="AN22" i="3"/>
  <c r="AO22" i="3"/>
  <c r="AP22" i="3"/>
  <c r="AQ22" i="3"/>
  <c r="AR22" i="3"/>
  <c r="AS22" i="3"/>
  <c r="AT22" i="3"/>
  <c r="AN23" i="3"/>
  <c r="AO23" i="3"/>
  <c r="AP23" i="3"/>
  <c r="AQ23" i="3"/>
  <c r="AR23" i="3"/>
  <c r="AS23" i="3"/>
  <c r="AT23" i="3"/>
  <c r="AN24" i="3"/>
  <c r="AO24" i="3"/>
  <c r="AP24" i="3"/>
  <c r="AQ24" i="3"/>
  <c r="AR24" i="3"/>
  <c r="AS24" i="3"/>
  <c r="AT24" i="3"/>
  <c r="AN25" i="3"/>
  <c r="AO25" i="3"/>
  <c r="AP25" i="3"/>
  <c r="AQ25" i="3"/>
  <c r="AR25" i="3"/>
  <c r="AS25" i="3"/>
  <c r="AT25" i="3"/>
  <c r="AN26" i="3"/>
  <c r="AO26" i="3"/>
  <c r="AP26" i="3"/>
  <c r="AQ26" i="3"/>
  <c r="AR26" i="3"/>
  <c r="AS26" i="3"/>
  <c r="AT26" i="3"/>
  <c r="AN27" i="3"/>
  <c r="AO27" i="3"/>
  <c r="AP27" i="3"/>
  <c r="AQ27" i="3"/>
  <c r="AR27" i="3"/>
  <c r="AS27" i="3"/>
  <c r="AT27" i="3"/>
  <c r="AN28" i="3"/>
  <c r="AO28" i="3"/>
  <c r="AP28" i="3"/>
  <c r="AQ28" i="3"/>
  <c r="AR28" i="3"/>
  <c r="AS28" i="3"/>
  <c r="AT28" i="3"/>
  <c r="AN29" i="3"/>
  <c r="AO29" i="3"/>
  <c r="AP29" i="3"/>
  <c r="AQ29" i="3"/>
  <c r="AR29" i="3"/>
  <c r="AS29" i="3"/>
  <c r="AT29" i="3"/>
  <c r="AN30" i="3"/>
  <c r="AO30" i="3"/>
  <c r="AP30" i="3"/>
  <c r="AQ30" i="3"/>
  <c r="AR30" i="3"/>
  <c r="AS30" i="3"/>
  <c r="AT30" i="3"/>
  <c r="AN31" i="3"/>
  <c r="AO31" i="3"/>
  <c r="AP31" i="3"/>
  <c r="AQ31" i="3"/>
  <c r="AR31" i="3"/>
  <c r="AS31" i="3"/>
  <c r="AT31" i="3"/>
  <c r="AN32" i="3"/>
  <c r="AO32" i="3"/>
  <c r="AP32" i="3"/>
  <c r="AQ32" i="3"/>
  <c r="AR32" i="3"/>
  <c r="AS32" i="3"/>
  <c r="AT32" i="3"/>
  <c r="AN33" i="3"/>
  <c r="AO33" i="3"/>
  <c r="AP33" i="3"/>
  <c r="AQ33" i="3"/>
  <c r="AR33" i="3"/>
  <c r="AS33" i="3"/>
  <c r="AT33" i="3"/>
  <c r="AN34" i="3"/>
  <c r="AO34" i="3"/>
  <c r="AP34" i="3"/>
  <c r="AQ34" i="3"/>
  <c r="AR34" i="3"/>
  <c r="AS34" i="3"/>
  <c r="AT34" i="3"/>
  <c r="AN35" i="3"/>
  <c r="AO35" i="3"/>
  <c r="AP35" i="3"/>
  <c r="AQ35" i="3"/>
  <c r="AR35" i="3"/>
  <c r="AS35" i="3"/>
  <c r="AT35" i="3"/>
  <c r="AN36" i="3"/>
  <c r="AO36" i="3"/>
  <c r="AP36" i="3"/>
  <c r="AQ36" i="3"/>
  <c r="AR36" i="3"/>
  <c r="AS36" i="3"/>
  <c r="AT36" i="3"/>
  <c r="AN37" i="3"/>
  <c r="AO37" i="3"/>
  <c r="AP37" i="3"/>
  <c r="AQ37" i="3"/>
  <c r="AR37" i="3"/>
  <c r="AS37" i="3"/>
  <c r="AT37" i="3"/>
  <c r="AN38" i="3"/>
  <c r="AO38" i="3"/>
  <c r="AP38" i="3"/>
  <c r="AQ38" i="3"/>
  <c r="AR38" i="3"/>
  <c r="AS38" i="3"/>
  <c r="AT38" i="3"/>
  <c r="AN39" i="3"/>
  <c r="AO39" i="3"/>
  <c r="AP39" i="3"/>
  <c r="AQ39" i="3"/>
  <c r="AR39" i="3"/>
  <c r="AS39" i="3"/>
  <c r="AT39" i="3"/>
  <c r="AN40" i="3"/>
  <c r="AO40" i="3"/>
  <c r="AP40" i="3"/>
  <c r="AQ40" i="3"/>
  <c r="AR40" i="3"/>
  <c r="AS40" i="3"/>
  <c r="AT40" i="3"/>
  <c r="AN41" i="3"/>
  <c r="AO41" i="3"/>
  <c r="AP41" i="3"/>
  <c r="AQ41" i="3"/>
  <c r="AR41" i="3"/>
  <c r="AS41" i="3"/>
  <c r="AT41" i="3"/>
  <c r="AN42" i="3"/>
  <c r="AO42" i="3"/>
  <c r="AP42" i="3"/>
  <c r="AQ42" i="3"/>
  <c r="AR42" i="3"/>
  <c r="AS42" i="3"/>
  <c r="AT42" i="3"/>
  <c r="AN43" i="3"/>
  <c r="AO43" i="3"/>
  <c r="AP43" i="3"/>
  <c r="AQ43" i="3"/>
  <c r="AR43" i="3"/>
  <c r="AS43" i="3"/>
  <c r="AT43" i="3"/>
  <c r="AN44" i="3"/>
  <c r="AO44" i="3"/>
  <c r="AP44" i="3"/>
  <c r="AQ44" i="3"/>
  <c r="AR44" i="3"/>
  <c r="AS44" i="3"/>
  <c r="AT44" i="3"/>
  <c r="AN45" i="3"/>
  <c r="AO45" i="3"/>
  <c r="AP45" i="3"/>
  <c r="AQ45" i="3"/>
  <c r="AR45" i="3"/>
  <c r="AS45" i="3"/>
  <c r="AT45" i="3"/>
  <c r="AN46" i="3"/>
  <c r="AO46" i="3"/>
  <c r="AP46" i="3"/>
  <c r="AQ46" i="3"/>
  <c r="AR46" i="3"/>
  <c r="AS46" i="3"/>
  <c r="AT46" i="3"/>
  <c r="AN47" i="3"/>
  <c r="AO47" i="3"/>
  <c r="AP47" i="3"/>
  <c r="AQ47" i="3"/>
  <c r="AR47" i="3"/>
  <c r="AS47" i="3"/>
  <c r="AT47" i="3"/>
  <c r="AN10" i="3"/>
  <c r="AO10" i="3"/>
  <c r="AP10" i="3"/>
  <c r="AQ10" i="3"/>
  <c r="AR10" i="3"/>
  <c r="AS10" i="3"/>
  <c r="AT10" i="3"/>
  <c r="AM11" i="3"/>
  <c r="AM12" i="3"/>
  <c r="AM13" i="3"/>
  <c r="AM14" i="3"/>
  <c r="AM15" i="3"/>
  <c r="AM16" i="3"/>
  <c r="AM17" i="3"/>
  <c r="AM18" i="3"/>
  <c r="AM19" i="3"/>
  <c r="AM20" i="3"/>
  <c r="AM21" i="3"/>
  <c r="AM22" i="3"/>
  <c r="AM23" i="3"/>
  <c r="AM24" i="3"/>
  <c r="AM25" i="3"/>
  <c r="AM26" i="3"/>
  <c r="AM27" i="3"/>
  <c r="AM28" i="3"/>
  <c r="AM29" i="3"/>
  <c r="AM30" i="3"/>
  <c r="AM31" i="3"/>
  <c r="AM32" i="3"/>
  <c r="AM33" i="3"/>
  <c r="AM34" i="3"/>
  <c r="AM35" i="3"/>
  <c r="AM36" i="3"/>
  <c r="AM37" i="3"/>
  <c r="AM38" i="3"/>
  <c r="AM39" i="3"/>
  <c r="AM40" i="3"/>
  <c r="AM41" i="3"/>
  <c r="AM42" i="3"/>
  <c r="AM43" i="3"/>
  <c r="AM44" i="3"/>
  <c r="AM45" i="3"/>
  <c r="AM46" i="3"/>
  <c r="AM47" i="3"/>
  <c r="AM10" i="3"/>
  <c r="AL11" i="3"/>
  <c r="AL12" i="3"/>
  <c r="AL13" i="3"/>
  <c r="AL14" i="3"/>
  <c r="AL15" i="3"/>
  <c r="AL16" i="3"/>
  <c r="AL17" i="3"/>
  <c r="AL18" i="3"/>
  <c r="AL19" i="3"/>
  <c r="AL20" i="3"/>
  <c r="AL21" i="3"/>
  <c r="AL22" i="3"/>
  <c r="AL23" i="3"/>
  <c r="AL24" i="3"/>
  <c r="AL25" i="3"/>
  <c r="AL26" i="3"/>
  <c r="AL27" i="3"/>
  <c r="AL28" i="3"/>
  <c r="AL29" i="3"/>
  <c r="AL30" i="3"/>
  <c r="AL31" i="3"/>
  <c r="AL32" i="3"/>
  <c r="AL33" i="3"/>
  <c r="AL34" i="3"/>
  <c r="AL35" i="3"/>
  <c r="AL36" i="3"/>
  <c r="AL37" i="3"/>
  <c r="AL38" i="3"/>
  <c r="AL39" i="3"/>
  <c r="AL40" i="3"/>
  <c r="AL41" i="3"/>
  <c r="AL42" i="3"/>
  <c r="AL43" i="3"/>
  <c r="AL44" i="3"/>
  <c r="AL45" i="3"/>
  <c r="AL46" i="3"/>
  <c r="AL47" i="3"/>
  <c r="AL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27" i="3"/>
  <c r="AK28" i="3"/>
  <c r="AK29" i="3"/>
  <c r="AK30" i="3"/>
  <c r="AK31" i="3"/>
  <c r="AK32" i="3"/>
  <c r="AK33" i="3"/>
  <c r="AK34" i="3"/>
  <c r="AK35" i="3"/>
  <c r="AK36" i="3"/>
  <c r="AK37" i="3"/>
  <c r="AK38" i="3"/>
  <c r="AK39" i="3"/>
  <c r="AK40" i="3"/>
  <c r="AK41" i="3"/>
  <c r="AK42" i="3"/>
  <c r="AK43" i="3"/>
  <c r="AK44" i="3"/>
  <c r="AK45" i="3"/>
  <c r="AK46" i="3"/>
  <c r="AK47" i="3"/>
  <c r="AK10" i="3"/>
  <c r="AE11" i="3"/>
  <c r="AF11" i="3"/>
  <c r="AG11" i="3"/>
  <c r="AH11" i="3"/>
  <c r="AI11" i="3"/>
  <c r="AJ11" i="3"/>
  <c r="AE12" i="3"/>
  <c r="AF12" i="3"/>
  <c r="AG12" i="3"/>
  <c r="AH12" i="3"/>
  <c r="AI12" i="3"/>
  <c r="AJ12" i="3"/>
  <c r="AE13" i="3"/>
  <c r="AF13" i="3"/>
  <c r="AG13" i="3"/>
  <c r="AH13" i="3"/>
  <c r="AI13" i="3"/>
  <c r="AJ13" i="3"/>
  <c r="AE14" i="3"/>
  <c r="AF14" i="3"/>
  <c r="AG14" i="3"/>
  <c r="AH14" i="3"/>
  <c r="AI14" i="3"/>
  <c r="AJ14" i="3"/>
  <c r="AE15" i="3"/>
  <c r="AF15" i="3"/>
  <c r="AG15" i="3"/>
  <c r="AH15" i="3"/>
  <c r="AI15" i="3"/>
  <c r="AJ15" i="3"/>
  <c r="AE16" i="3"/>
  <c r="AF16" i="3"/>
  <c r="AG16" i="3"/>
  <c r="AH16" i="3"/>
  <c r="AI16" i="3"/>
  <c r="AJ16" i="3"/>
  <c r="AE17" i="3"/>
  <c r="AF17" i="3"/>
  <c r="AG17" i="3"/>
  <c r="AH17" i="3"/>
  <c r="AI17" i="3"/>
  <c r="AJ17" i="3"/>
  <c r="AE18" i="3"/>
  <c r="AF18" i="3"/>
  <c r="AG18" i="3"/>
  <c r="AH18" i="3"/>
  <c r="AI18" i="3"/>
  <c r="AJ18" i="3"/>
  <c r="AE19" i="3"/>
  <c r="AF19" i="3"/>
  <c r="AG19" i="3"/>
  <c r="AH19" i="3"/>
  <c r="AI19" i="3"/>
  <c r="AJ19" i="3"/>
  <c r="AE20" i="3"/>
  <c r="AF20" i="3"/>
  <c r="AG20" i="3"/>
  <c r="AH20" i="3"/>
  <c r="AI20" i="3"/>
  <c r="AJ20" i="3"/>
  <c r="AE21" i="3"/>
  <c r="AF21" i="3"/>
  <c r="AG21" i="3"/>
  <c r="AH21" i="3"/>
  <c r="AI21" i="3"/>
  <c r="AJ21" i="3"/>
  <c r="AE22" i="3"/>
  <c r="AF22" i="3"/>
  <c r="AG22" i="3"/>
  <c r="AH22" i="3"/>
  <c r="AI22" i="3"/>
  <c r="AJ22" i="3"/>
  <c r="AE23" i="3"/>
  <c r="AF23" i="3"/>
  <c r="AG23" i="3"/>
  <c r="AH23" i="3"/>
  <c r="AI23" i="3"/>
  <c r="AJ23" i="3"/>
  <c r="AE24" i="3"/>
  <c r="AF24" i="3"/>
  <c r="AG24" i="3"/>
  <c r="AH24" i="3"/>
  <c r="AI24" i="3"/>
  <c r="AJ24" i="3"/>
  <c r="AE25" i="3"/>
  <c r="AF25" i="3"/>
  <c r="AG25" i="3"/>
  <c r="AH25" i="3"/>
  <c r="AI25" i="3"/>
  <c r="AJ25" i="3"/>
  <c r="AE26" i="3"/>
  <c r="AF26" i="3"/>
  <c r="AG26" i="3"/>
  <c r="AH26" i="3"/>
  <c r="AI26" i="3"/>
  <c r="AJ26" i="3"/>
  <c r="AE27" i="3"/>
  <c r="AF27" i="3"/>
  <c r="AG27" i="3"/>
  <c r="AH27" i="3"/>
  <c r="AI27" i="3"/>
  <c r="AJ27" i="3"/>
  <c r="AE28" i="3"/>
  <c r="AF28" i="3"/>
  <c r="AG28" i="3"/>
  <c r="AH28" i="3"/>
  <c r="AI28" i="3"/>
  <c r="AJ28" i="3"/>
  <c r="AE29" i="3"/>
  <c r="AF29" i="3"/>
  <c r="AG29" i="3"/>
  <c r="AH29" i="3"/>
  <c r="AI29" i="3"/>
  <c r="AJ29" i="3"/>
  <c r="AE30" i="3"/>
  <c r="AF30" i="3"/>
  <c r="AG30" i="3"/>
  <c r="AH30" i="3"/>
  <c r="AI30" i="3"/>
  <c r="AJ30" i="3"/>
  <c r="AE31" i="3"/>
  <c r="AF31" i="3"/>
  <c r="AG31" i="3"/>
  <c r="AH31" i="3"/>
  <c r="AI31" i="3"/>
  <c r="AJ31" i="3"/>
  <c r="AE32" i="3"/>
  <c r="AF32" i="3"/>
  <c r="AG32" i="3"/>
  <c r="AH32" i="3"/>
  <c r="AI32" i="3"/>
  <c r="AJ32" i="3"/>
  <c r="AE33" i="3"/>
  <c r="AF33" i="3"/>
  <c r="AG33" i="3"/>
  <c r="AH33" i="3"/>
  <c r="AI33" i="3"/>
  <c r="AJ33" i="3"/>
  <c r="AE34" i="3"/>
  <c r="AF34" i="3"/>
  <c r="AG34" i="3"/>
  <c r="AH34" i="3"/>
  <c r="AI34" i="3"/>
  <c r="AJ34" i="3"/>
  <c r="AE35" i="3"/>
  <c r="AF35" i="3"/>
  <c r="AG35" i="3"/>
  <c r="AH35" i="3"/>
  <c r="AI35" i="3"/>
  <c r="AJ35" i="3"/>
  <c r="AE36" i="3"/>
  <c r="AF36" i="3"/>
  <c r="AG36" i="3"/>
  <c r="AH36" i="3"/>
  <c r="AI36" i="3"/>
  <c r="AJ36" i="3"/>
  <c r="AE37" i="3"/>
  <c r="AF37" i="3"/>
  <c r="AG37" i="3"/>
  <c r="AH37" i="3"/>
  <c r="AI37" i="3"/>
  <c r="AJ37" i="3"/>
  <c r="AE38" i="3"/>
  <c r="AF38" i="3"/>
  <c r="AG38" i="3"/>
  <c r="AH38" i="3"/>
  <c r="AI38" i="3"/>
  <c r="AJ38" i="3"/>
  <c r="AE39" i="3"/>
  <c r="AF39" i="3"/>
  <c r="AG39" i="3"/>
  <c r="AH39" i="3"/>
  <c r="AI39" i="3"/>
  <c r="AJ39" i="3"/>
  <c r="AE40" i="3"/>
  <c r="AF40" i="3"/>
  <c r="AG40" i="3"/>
  <c r="AH40" i="3"/>
  <c r="AI40" i="3"/>
  <c r="AJ40" i="3"/>
  <c r="AE41" i="3"/>
  <c r="AF41" i="3"/>
  <c r="AG41" i="3"/>
  <c r="AH41" i="3"/>
  <c r="AI41" i="3"/>
  <c r="AJ41" i="3"/>
  <c r="AE42" i="3"/>
  <c r="AF42" i="3"/>
  <c r="AG42" i="3"/>
  <c r="AH42" i="3"/>
  <c r="AI42" i="3"/>
  <c r="AJ42" i="3"/>
  <c r="AE43" i="3"/>
  <c r="AF43" i="3"/>
  <c r="AG43" i="3"/>
  <c r="AH43" i="3"/>
  <c r="AI43" i="3"/>
  <c r="AJ43" i="3"/>
  <c r="AE44" i="3"/>
  <c r="AF44" i="3"/>
  <c r="AG44" i="3"/>
  <c r="AH44" i="3"/>
  <c r="AI44" i="3"/>
  <c r="AJ44" i="3"/>
  <c r="AE45" i="3"/>
  <c r="AF45" i="3"/>
  <c r="AG45" i="3"/>
  <c r="AH45" i="3"/>
  <c r="AI45" i="3"/>
  <c r="AJ45" i="3"/>
  <c r="AE46" i="3"/>
  <c r="AF46" i="3"/>
  <c r="AG46" i="3"/>
  <c r="AH46" i="3"/>
  <c r="AI46" i="3"/>
  <c r="AJ46" i="3"/>
  <c r="AE47" i="3"/>
  <c r="AF47" i="3"/>
  <c r="AG47" i="3"/>
  <c r="AH47" i="3"/>
  <c r="AI47" i="3"/>
  <c r="AJ47" i="3"/>
  <c r="AE10" i="3"/>
  <c r="AF10" i="3"/>
  <c r="AG10" i="3"/>
  <c r="AH10" i="3"/>
  <c r="AI10" i="3"/>
  <c r="AJ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30" i="3"/>
  <c r="AD31" i="3"/>
  <c r="AD32" i="3"/>
  <c r="AD33" i="3"/>
  <c r="AD34" i="3"/>
  <c r="AD35" i="3"/>
  <c r="AD36" i="3"/>
  <c r="AD37" i="3"/>
  <c r="AD38" i="3"/>
  <c r="AD39" i="3"/>
  <c r="AD40" i="3"/>
  <c r="AD41" i="3"/>
  <c r="AD42" i="3"/>
  <c r="AD43" i="3"/>
  <c r="AD44" i="3"/>
  <c r="AD45" i="3"/>
  <c r="AD46" i="3"/>
  <c r="AD47" i="3"/>
  <c r="AD10" i="3"/>
  <c r="AC11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AC25" i="3"/>
  <c r="AC26" i="3"/>
  <c r="AC27" i="3"/>
  <c r="AC28" i="3"/>
  <c r="AC29" i="3"/>
  <c r="AC30" i="3"/>
  <c r="AC31" i="3"/>
  <c r="AC32" i="3"/>
  <c r="AC33" i="3"/>
  <c r="AC34" i="3"/>
  <c r="AC35" i="3"/>
  <c r="AC36" i="3"/>
  <c r="AC37" i="3"/>
  <c r="AC38" i="3"/>
  <c r="AC39" i="3"/>
  <c r="AC40" i="3"/>
  <c r="AC41" i="3"/>
  <c r="AC42" i="3"/>
  <c r="AC43" i="3"/>
  <c r="AC44" i="3"/>
  <c r="AC45" i="3"/>
  <c r="AC46" i="3"/>
  <c r="AC47" i="3"/>
  <c r="AC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46" i="3"/>
  <c r="AB47" i="3"/>
  <c r="AB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10" i="3"/>
  <c r="AW11" i="3"/>
  <c r="AW12" i="3"/>
  <c r="AW13" i="3"/>
  <c r="AW14" i="3"/>
  <c r="AW15" i="3"/>
  <c r="AW16" i="3"/>
  <c r="AW17" i="3"/>
  <c r="AW18" i="3"/>
  <c r="AW19" i="3"/>
  <c r="AW20" i="3"/>
  <c r="AW21" i="3"/>
  <c r="AW22" i="3"/>
  <c r="AW23" i="3"/>
  <c r="AW24" i="3"/>
  <c r="AW25" i="3"/>
  <c r="AW26" i="3"/>
  <c r="AW27" i="3"/>
  <c r="AW28" i="3"/>
  <c r="AW29" i="3"/>
  <c r="AW30" i="3"/>
  <c r="AW31" i="3"/>
  <c r="AW32" i="3"/>
  <c r="AW33" i="3"/>
  <c r="AW34" i="3"/>
  <c r="AW35" i="3"/>
  <c r="AW36" i="3"/>
  <c r="AW37" i="3"/>
  <c r="AW38" i="3"/>
  <c r="AW39" i="3"/>
  <c r="AW40" i="3"/>
  <c r="AW41" i="3"/>
  <c r="AW42" i="3"/>
  <c r="AW43" i="3"/>
  <c r="AW44" i="3"/>
  <c r="AW45" i="3"/>
  <c r="AW46" i="3"/>
  <c r="AW47" i="3"/>
  <c r="BB10" i="3"/>
  <c r="AU10" i="3" l="1"/>
  <c r="AU40" i="3"/>
  <c r="AU32" i="3"/>
  <c r="AU24" i="3"/>
  <c r="AU16" i="3"/>
  <c r="AV46" i="3"/>
  <c r="AV38" i="3"/>
  <c r="AV30" i="3"/>
  <c r="AV22" i="3"/>
  <c r="AV14" i="3"/>
  <c r="BA10" i="3"/>
  <c r="J11" i="10"/>
  <c r="J41" i="10"/>
  <c r="J33" i="10"/>
  <c r="J25" i="10"/>
  <c r="J17" i="10"/>
  <c r="BD47" i="3"/>
  <c r="BD46" i="3"/>
  <c r="BD45" i="3"/>
  <c r="BD44" i="3"/>
  <c r="BD43" i="3"/>
  <c r="BD42" i="3"/>
  <c r="BD41" i="3"/>
  <c r="BD40" i="3"/>
  <c r="BD39" i="3"/>
  <c r="BD38" i="3"/>
  <c r="BD37" i="3"/>
  <c r="BD36" i="3"/>
  <c r="BD35" i="3"/>
  <c r="BD34" i="3"/>
  <c r="BD33" i="3"/>
  <c r="BD32" i="3"/>
  <c r="BD31" i="3"/>
  <c r="BD30" i="3"/>
  <c r="BD29" i="3"/>
  <c r="BD28" i="3"/>
  <c r="BD27" i="3"/>
  <c r="BD26" i="3"/>
  <c r="BD25" i="3"/>
  <c r="BD24" i="3"/>
  <c r="BD23" i="3"/>
  <c r="BD22" i="3"/>
  <c r="BD21" i="3"/>
  <c r="BD20" i="3"/>
  <c r="BD19" i="3"/>
  <c r="BD18" i="3"/>
  <c r="BD17" i="3"/>
  <c r="BD16" i="3"/>
  <c r="BD15" i="3"/>
  <c r="BD14" i="3"/>
  <c r="BD13" i="3"/>
  <c r="BD12" i="3"/>
  <c r="BD11" i="3"/>
  <c r="AU47" i="3"/>
  <c r="AU39" i="3"/>
  <c r="AU31" i="3"/>
  <c r="AU23" i="3"/>
  <c r="AU15" i="3"/>
  <c r="AV45" i="3"/>
  <c r="AV37" i="3"/>
  <c r="AV29" i="3"/>
  <c r="AV21" i="3"/>
  <c r="AV13" i="3"/>
  <c r="AZ10" i="3"/>
  <c r="J48" i="10"/>
  <c r="J40" i="10"/>
  <c r="J32" i="10"/>
  <c r="J24" i="10"/>
  <c r="J16" i="10"/>
  <c r="BC47" i="3"/>
  <c r="BC46" i="3"/>
  <c r="BC45" i="3"/>
  <c r="BC44" i="3"/>
  <c r="BC43" i="3"/>
  <c r="BC42" i="3"/>
  <c r="BC41" i="3"/>
  <c r="BC40" i="3"/>
  <c r="BC39" i="3"/>
  <c r="BC38" i="3"/>
  <c r="BC37" i="3"/>
  <c r="BC36" i="3"/>
  <c r="BC35" i="3"/>
  <c r="BC34" i="3"/>
  <c r="BC33" i="3"/>
  <c r="BC32" i="3"/>
  <c r="BC31" i="3"/>
  <c r="BC30" i="3"/>
  <c r="BC29" i="3"/>
  <c r="BC28" i="3"/>
  <c r="BC27" i="3"/>
  <c r="BC26" i="3"/>
  <c r="BC25" i="3"/>
  <c r="BC24" i="3"/>
  <c r="BC23" i="3"/>
  <c r="BC22" i="3"/>
  <c r="BC21" i="3"/>
  <c r="BC20" i="3"/>
  <c r="BC19" i="3"/>
  <c r="BC18" i="3"/>
  <c r="BC17" i="3"/>
  <c r="BC16" i="3"/>
  <c r="BC15" i="3"/>
  <c r="BC14" i="3"/>
  <c r="BC13" i="3"/>
  <c r="BC12" i="3"/>
  <c r="BC11" i="3"/>
  <c r="AU46" i="3"/>
  <c r="AU38" i="3"/>
  <c r="AU30" i="3"/>
  <c r="AU22" i="3"/>
  <c r="AU14" i="3"/>
  <c r="AV44" i="3"/>
  <c r="AV36" i="3"/>
  <c r="AV28" i="3"/>
  <c r="AV20" i="3"/>
  <c r="AV12" i="3"/>
  <c r="AY10" i="3"/>
  <c r="J47" i="10"/>
  <c r="J39" i="10"/>
  <c r="J31" i="10"/>
  <c r="J23" i="10"/>
  <c r="J15" i="10"/>
  <c r="BB47" i="3"/>
  <c r="BB46" i="3"/>
  <c r="BB45" i="3"/>
  <c r="BB44" i="3"/>
  <c r="BB43" i="3"/>
  <c r="BB42" i="3"/>
  <c r="BB41" i="3"/>
  <c r="BB40" i="3"/>
  <c r="BB39" i="3"/>
  <c r="BB38" i="3"/>
  <c r="BB37" i="3"/>
  <c r="BB36" i="3"/>
  <c r="BB35" i="3"/>
  <c r="BB34" i="3"/>
  <c r="BB33" i="3"/>
  <c r="BB32" i="3"/>
  <c r="BB31" i="3"/>
  <c r="BB30" i="3"/>
  <c r="BB29" i="3"/>
  <c r="BB28" i="3"/>
  <c r="BB27" i="3"/>
  <c r="BB26" i="3"/>
  <c r="BB25" i="3"/>
  <c r="BB24" i="3"/>
  <c r="BB23" i="3"/>
  <c r="BB22" i="3"/>
  <c r="BB21" i="3"/>
  <c r="BB20" i="3"/>
  <c r="BB19" i="3"/>
  <c r="BB18" i="3"/>
  <c r="BB17" i="3"/>
  <c r="BB16" i="3"/>
  <c r="BB15" i="3"/>
  <c r="BB14" i="3"/>
  <c r="BB13" i="3"/>
  <c r="BB12" i="3"/>
  <c r="BB11" i="3"/>
  <c r="AU45" i="3"/>
  <c r="AU37" i="3"/>
  <c r="AU29" i="3"/>
  <c r="AU21" i="3"/>
  <c r="AU13" i="3"/>
  <c r="AV43" i="3"/>
  <c r="AV35" i="3"/>
  <c r="AV27" i="3"/>
  <c r="AV19" i="3"/>
  <c r="AV11" i="3"/>
  <c r="AX10" i="3"/>
  <c r="J46" i="10"/>
  <c r="J38" i="10"/>
  <c r="J30" i="10"/>
  <c r="J22" i="10"/>
  <c r="J14" i="10"/>
  <c r="BA47" i="3"/>
  <c r="BA46" i="3"/>
  <c r="BA45" i="3"/>
  <c r="BA44" i="3"/>
  <c r="BA43" i="3"/>
  <c r="BA42" i="3"/>
  <c r="BA41" i="3"/>
  <c r="BA40" i="3"/>
  <c r="BA39" i="3"/>
  <c r="BA38" i="3"/>
  <c r="BA37" i="3"/>
  <c r="BA36" i="3"/>
  <c r="BA35" i="3"/>
  <c r="BA34" i="3"/>
  <c r="BA33" i="3"/>
  <c r="BA32" i="3"/>
  <c r="BA31" i="3"/>
  <c r="BA30" i="3"/>
  <c r="BA29" i="3"/>
  <c r="BA28" i="3"/>
  <c r="BA27" i="3"/>
  <c r="BA26" i="3"/>
  <c r="BA25" i="3"/>
  <c r="BA24" i="3"/>
  <c r="BA23" i="3"/>
  <c r="BA22" i="3"/>
  <c r="BA21" i="3"/>
  <c r="BA20" i="3"/>
  <c r="BA19" i="3"/>
  <c r="BA18" i="3"/>
  <c r="BA17" i="3"/>
  <c r="BA16" i="3"/>
  <c r="BA15" i="3"/>
  <c r="BA14" i="3"/>
  <c r="BA13" i="3"/>
  <c r="BA12" i="3"/>
  <c r="BA11" i="3"/>
  <c r="AU44" i="3"/>
  <c r="AU36" i="3"/>
  <c r="AU28" i="3"/>
  <c r="AU20" i="3"/>
  <c r="AU12" i="3"/>
  <c r="AV42" i="3"/>
  <c r="AV34" i="3"/>
  <c r="AV26" i="3"/>
  <c r="AV18" i="3"/>
  <c r="AW10" i="3"/>
  <c r="J45" i="10"/>
  <c r="J37" i="10"/>
  <c r="J29" i="10"/>
  <c r="J21" i="10"/>
  <c r="J13" i="10"/>
  <c r="AZ47" i="3"/>
  <c r="AZ46" i="3"/>
  <c r="AZ45" i="3"/>
  <c r="AZ44" i="3"/>
  <c r="AZ43" i="3"/>
  <c r="AZ42" i="3"/>
  <c r="AZ41" i="3"/>
  <c r="AZ40" i="3"/>
  <c r="AZ39" i="3"/>
  <c r="AZ38" i="3"/>
  <c r="AZ37" i="3"/>
  <c r="AZ36" i="3"/>
  <c r="AZ35" i="3"/>
  <c r="AZ34" i="3"/>
  <c r="AZ33" i="3"/>
  <c r="AZ32" i="3"/>
  <c r="AZ31" i="3"/>
  <c r="AZ30" i="3"/>
  <c r="AZ29" i="3"/>
  <c r="AZ28" i="3"/>
  <c r="AZ27" i="3"/>
  <c r="AZ26" i="3"/>
  <c r="AZ25" i="3"/>
  <c r="AZ24" i="3"/>
  <c r="AZ23" i="3"/>
  <c r="AZ22" i="3"/>
  <c r="AZ21" i="3"/>
  <c r="AZ20" i="3"/>
  <c r="AZ19" i="3"/>
  <c r="AZ18" i="3"/>
  <c r="AZ17" i="3"/>
  <c r="AZ16" i="3"/>
  <c r="AZ15" i="3"/>
  <c r="AZ14" i="3"/>
  <c r="AZ13" i="3"/>
  <c r="AZ12" i="3"/>
  <c r="AZ11" i="3"/>
  <c r="AU43" i="3"/>
  <c r="AU35" i="3"/>
  <c r="AU27" i="3"/>
  <c r="AU19" i="3"/>
  <c r="AU11" i="3"/>
  <c r="AV41" i="3"/>
  <c r="AV33" i="3"/>
  <c r="AV25" i="3"/>
  <c r="AV17" i="3"/>
  <c r="BD10" i="3"/>
  <c r="J44" i="10"/>
  <c r="J36" i="10"/>
  <c r="J28" i="10"/>
  <c r="J20" i="10"/>
  <c r="J12" i="10"/>
  <c r="AY47" i="3"/>
  <c r="AY46" i="3"/>
  <c r="AY45" i="3"/>
  <c r="AY44" i="3"/>
  <c r="AY43" i="3"/>
  <c r="AY42" i="3"/>
  <c r="AY41" i="3"/>
  <c r="AY40" i="3"/>
  <c r="AY39" i="3"/>
  <c r="AY38" i="3"/>
  <c r="AY37" i="3"/>
  <c r="AY36" i="3"/>
  <c r="AY35" i="3"/>
  <c r="AY34" i="3"/>
  <c r="AY33" i="3"/>
  <c r="AY32" i="3"/>
  <c r="AY31" i="3"/>
  <c r="AY30" i="3"/>
  <c r="AY29" i="3"/>
  <c r="AY28" i="3"/>
  <c r="AY27" i="3"/>
  <c r="AY26" i="3"/>
  <c r="AY25" i="3"/>
  <c r="AY24" i="3"/>
  <c r="AY23" i="3"/>
  <c r="AY22" i="3"/>
  <c r="AY21" i="3"/>
  <c r="AY20" i="3"/>
  <c r="AY19" i="3"/>
  <c r="AY18" i="3"/>
  <c r="AY17" i="3"/>
  <c r="AY16" i="3"/>
  <c r="AY15" i="3"/>
  <c r="AY14" i="3"/>
  <c r="AY13" i="3"/>
  <c r="AY12" i="3"/>
  <c r="AY11" i="3"/>
  <c r="AU42" i="3"/>
  <c r="AU34" i="3"/>
  <c r="AU26" i="3"/>
  <c r="AU18" i="3"/>
  <c r="AV10" i="3"/>
  <c r="AV40" i="3"/>
  <c r="AV32" i="3"/>
  <c r="AV24" i="3"/>
  <c r="AV16" i="3"/>
  <c r="BC10" i="3"/>
  <c r="J43" i="10"/>
  <c r="J35" i="10"/>
  <c r="J27" i="10"/>
  <c r="J19" i="10"/>
  <c r="AX47" i="3"/>
  <c r="AX46" i="3"/>
  <c r="AX45" i="3"/>
  <c r="AX44" i="3"/>
  <c r="AX43" i="3"/>
  <c r="AX42" i="3"/>
  <c r="AX41" i="3"/>
  <c r="AX40" i="3"/>
  <c r="AX39" i="3"/>
  <c r="AX38" i="3"/>
  <c r="AX37" i="3"/>
  <c r="AX36" i="3"/>
  <c r="AX35" i="3"/>
  <c r="AX34" i="3"/>
  <c r="AX33" i="3"/>
  <c r="AX32" i="3"/>
  <c r="AX31" i="3"/>
  <c r="AX30" i="3"/>
  <c r="AX29" i="3"/>
  <c r="AX28" i="3"/>
  <c r="AX27" i="3"/>
  <c r="AX26" i="3"/>
  <c r="AX25" i="3"/>
  <c r="AX24" i="3"/>
  <c r="AX23" i="3"/>
  <c r="AX22" i="3"/>
  <c r="AX21" i="3"/>
  <c r="AX20" i="3"/>
  <c r="AX19" i="3"/>
  <c r="AX18" i="3"/>
  <c r="AX17" i="3"/>
  <c r="AX16" i="3"/>
  <c r="AX15" i="3"/>
  <c r="AX14" i="3"/>
  <c r="AX13" i="3"/>
  <c r="AX12" i="3"/>
  <c r="AX11" i="3"/>
  <c r="AU41" i="3"/>
  <c r="AU33" i="3"/>
  <c r="AU25" i="3"/>
  <c r="AU17" i="3"/>
  <c r="AV47" i="3"/>
  <c r="AV39" i="3"/>
  <c r="AV31" i="3"/>
  <c r="AV23" i="3"/>
  <c r="AV15" i="3"/>
  <c r="J42" i="10"/>
  <c r="J34" i="10"/>
  <c r="J26" i="10"/>
  <c r="J18" i="10"/>
  <c r="AC17" i="9" l="1" a="1"/>
  <c r="AC17" i="9" s="1"/>
  <c r="AC18" i="9" a="1"/>
  <c r="AC18" i="9" s="1"/>
  <c r="V5" i="9"/>
  <c r="AC16" i="9" s="1" a="1"/>
  <c r="AC16" i="9" s="1"/>
  <c r="W5" i="9"/>
  <c r="AC15" i="9" s="1" a="1"/>
  <c r="AC15" i="9" s="1"/>
  <c r="V6" i="9"/>
  <c r="W6" i="9"/>
  <c r="V7" i="9"/>
  <c r="W7" i="9"/>
  <c r="AC19" i="9" a="1"/>
  <c r="AC19" i="9" s="1"/>
  <c r="AF17" i="9" a="1"/>
  <c r="AF17" i="9" s="1"/>
  <c r="X5" i="9"/>
  <c r="X6" i="9"/>
  <c r="Y5" i="9"/>
  <c r="Y6" i="9"/>
  <c r="X42" i="9"/>
  <c r="X41" i="9"/>
  <c r="X40" i="9"/>
  <c r="X39" i="9"/>
  <c r="X38" i="9"/>
  <c r="X37" i="9"/>
  <c r="X36" i="9"/>
  <c r="X35" i="9"/>
  <c r="X34" i="9"/>
  <c r="X33" i="9"/>
  <c r="X32" i="9"/>
  <c r="X31" i="9"/>
  <c r="X30" i="9"/>
  <c r="X29" i="9"/>
  <c r="X28" i="9"/>
  <c r="X27" i="9"/>
  <c r="X26" i="9"/>
  <c r="X25" i="9"/>
  <c r="X24" i="9"/>
  <c r="X23" i="9"/>
  <c r="X22" i="9"/>
  <c r="X21" i="9"/>
  <c r="X20" i="9"/>
  <c r="X19" i="9"/>
  <c r="X18" i="9"/>
  <c r="X17" i="9"/>
  <c r="X16" i="9"/>
  <c r="X15" i="9"/>
  <c r="X14" i="9"/>
  <c r="X13" i="9"/>
  <c r="X12" i="9"/>
  <c r="X11" i="9"/>
  <c r="X10" i="9"/>
  <c r="X9" i="9"/>
  <c r="X8" i="9"/>
  <c r="X7" i="9"/>
  <c r="V42" i="9"/>
  <c r="V41" i="9"/>
  <c r="V40" i="9"/>
  <c r="V39" i="9"/>
  <c r="V38" i="9"/>
  <c r="V37" i="9"/>
  <c r="V36" i="9"/>
  <c r="V35" i="9"/>
  <c r="V34" i="9"/>
  <c r="V33" i="9"/>
  <c r="V32" i="9"/>
  <c r="V31" i="9"/>
  <c r="V30" i="9"/>
  <c r="V29" i="9"/>
  <c r="V28" i="9"/>
  <c r="V27" i="9"/>
  <c r="V26" i="9"/>
  <c r="V25" i="9"/>
  <c r="V24" i="9"/>
  <c r="V23" i="9"/>
  <c r="V22" i="9"/>
  <c r="V21" i="9"/>
  <c r="V20" i="9"/>
  <c r="V19" i="9"/>
  <c r="V18" i="9"/>
  <c r="V17" i="9"/>
  <c r="V16" i="9"/>
  <c r="V15" i="9"/>
  <c r="V14" i="9"/>
  <c r="V13" i="9"/>
  <c r="V12" i="9"/>
  <c r="V11" i="9"/>
  <c r="V10" i="9"/>
  <c r="V9" i="9"/>
  <c r="V8" i="9"/>
  <c r="C16" i="17"/>
  <c r="AC13" i="9" l="1" a="1"/>
  <c r="AC13" i="9" s="1"/>
  <c r="AC14" i="9" a="1"/>
  <c r="AC14" i="9" s="1"/>
  <c r="AF13" i="9" a="1"/>
  <c r="AF13" i="9" s="1"/>
  <c r="AF16" i="9" a="1"/>
  <c r="AF16" i="9" s="1"/>
  <c r="AF15" i="9" a="1"/>
  <c r="AF15" i="9" s="1"/>
  <c r="AF14" i="9" a="1"/>
  <c r="AF14" i="9" s="1"/>
  <c r="B6" i="8" l="1"/>
  <c r="C6" i="8"/>
  <c r="D6" i="8"/>
  <c r="F6" i="8"/>
  <c r="G6" i="8"/>
  <c r="H6" i="8"/>
  <c r="I6" i="8"/>
  <c r="J6" i="8"/>
  <c r="K6" i="8"/>
  <c r="L6" i="8"/>
  <c r="M6" i="8"/>
  <c r="N6" i="8"/>
  <c r="O6" i="8"/>
  <c r="B7" i="8"/>
  <c r="C7" i="8"/>
  <c r="D7" i="8"/>
  <c r="F7" i="8"/>
  <c r="G7" i="8"/>
  <c r="H7" i="8"/>
  <c r="I7" i="8"/>
  <c r="J7" i="8"/>
  <c r="K7" i="8"/>
  <c r="L7" i="8"/>
  <c r="M7" i="8"/>
  <c r="N7" i="8"/>
  <c r="O7" i="8"/>
  <c r="B8" i="8"/>
  <c r="C8" i="8"/>
  <c r="D8" i="8"/>
  <c r="F8" i="8"/>
  <c r="G8" i="8"/>
  <c r="H8" i="8"/>
  <c r="I8" i="8"/>
  <c r="J8" i="8"/>
  <c r="K8" i="8"/>
  <c r="L8" i="8"/>
  <c r="M8" i="8"/>
  <c r="N8" i="8"/>
  <c r="O8" i="8"/>
  <c r="B9" i="8"/>
  <c r="C9" i="8"/>
  <c r="D9" i="8"/>
  <c r="F9" i="8"/>
  <c r="G9" i="8"/>
  <c r="H9" i="8"/>
  <c r="I9" i="8"/>
  <c r="J9" i="8"/>
  <c r="K9" i="8"/>
  <c r="L9" i="8"/>
  <c r="M9" i="8"/>
  <c r="N9" i="8"/>
  <c r="O9" i="8"/>
  <c r="B10" i="8"/>
  <c r="C10" i="8"/>
  <c r="D10" i="8"/>
  <c r="F10" i="8"/>
  <c r="G10" i="8"/>
  <c r="H10" i="8"/>
  <c r="I10" i="8"/>
  <c r="J10" i="8"/>
  <c r="K10" i="8"/>
  <c r="L10" i="8"/>
  <c r="M10" i="8"/>
  <c r="N10" i="8"/>
  <c r="O10" i="8"/>
  <c r="B11" i="8"/>
  <c r="C11" i="8"/>
  <c r="D11" i="8"/>
  <c r="F11" i="8"/>
  <c r="G11" i="8"/>
  <c r="H11" i="8"/>
  <c r="I11" i="8"/>
  <c r="J11" i="8"/>
  <c r="K11" i="8"/>
  <c r="L11" i="8"/>
  <c r="M11" i="8"/>
  <c r="N11" i="8"/>
  <c r="O11" i="8"/>
  <c r="B12" i="8"/>
  <c r="C12" i="8"/>
  <c r="D12" i="8"/>
  <c r="F12" i="8"/>
  <c r="G12" i="8"/>
  <c r="H12" i="8"/>
  <c r="I12" i="8"/>
  <c r="J12" i="8"/>
  <c r="K12" i="8"/>
  <c r="L12" i="8"/>
  <c r="M12" i="8"/>
  <c r="N12" i="8"/>
  <c r="O12" i="8"/>
  <c r="B13" i="8"/>
  <c r="C13" i="8"/>
  <c r="D13" i="8"/>
  <c r="F13" i="8"/>
  <c r="G13" i="8"/>
  <c r="H13" i="8"/>
  <c r="I13" i="8"/>
  <c r="J13" i="8"/>
  <c r="K13" i="8"/>
  <c r="L13" i="8"/>
  <c r="M13" i="8"/>
  <c r="N13" i="8"/>
  <c r="O13" i="8"/>
  <c r="B14" i="8"/>
  <c r="C14" i="8"/>
  <c r="D14" i="8"/>
  <c r="F14" i="8"/>
  <c r="G14" i="8"/>
  <c r="H14" i="8"/>
  <c r="I14" i="8"/>
  <c r="J14" i="8"/>
  <c r="K14" i="8"/>
  <c r="L14" i="8"/>
  <c r="M14" i="8"/>
  <c r="N14" i="8"/>
  <c r="O14" i="8"/>
  <c r="B15" i="8"/>
  <c r="C15" i="8"/>
  <c r="D15" i="8"/>
  <c r="F15" i="8"/>
  <c r="G15" i="8"/>
  <c r="H15" i="8"/>
  <c r="I15" i="8"/>
  <c r="J15" i="8"/>
  <c r="K15" i="8"/>
  <c r="L15" i="8"/>
  <c r="M15" i="8"/>
  <c r="N15" i="8"/>
  <c r="O15" i="8"/>
  <c r="B16" i="8"/>
  <c r="C16" i="8"/>
  <c r="D16" i="8"/>
  <c r="F16" i="8"/>
  <c r="G16" i="8"/>
  <c r="H16" i="8"/>
  <c r="I16" i="8"/>
  <c r="J16" i="8"/>
  <c r="K16" i="8"/>
  <c r="L16" i="8"/>
  <c r="M16" i="8"/>
  <c r="N16" i="8"/>
  <c r="O16" i="8"/>
  <c r="B17" i="8"/>
  <c r="C17" i="8"/>
  <c r="D17" i="8"/>
  <c r="F17" i="8"/>
  <c r="G17" i="8"/>
  <c r="H17" i="8"/>
  <c r="I17" i="8"/>
  <c r="J17" i="8"/>
  <c r="K17" i="8"/>
  <c r="L17" i="8"/>
  <c r="M17" i="8"/>
  <c r="N17" i="8"/>
  <c r="O17" i="8"/>
  <c r="B18" i="8"/>
  <c r="C18" i="8"/>
  <c r="D18" i="8"/>
  <c r="F18" i="8"/>
  <c r="G18" i="8"/>
  <c r="H18" i="8"/>
  <c r="I18" i="8"/>
  <c r="J18" i="8"/>
  <c r="K18" i="8"/>
  <c r="L18" i="8"/>
  <c r="M18" i="8"/>
  <c r="N18" i="8"/>
  <c r="O18" i="8"/>
  <c r="B19" i="8"/>
  <c r="C19" i="8"/>
  <c r="D19" i="8"/>
  <c r="F19" i="8"/>
  <c r="G19" i="8"/>
  <c r="H19" i="8"/>
  <c r="I19" i="8"/>
  <c r="J19" i="8"/>
  <c r="K19" i="8"/>
  <c r="L19" i="8"/>
  <c r="M19" i="8"/>
  <c r="N19" i="8"/>
  <c r="O19" i="8"/>
  <c r="B20" i="8"/>
  <c r="C20" i="8"/>
  <c r="D20" i="8"/>
  <c r="F20" i="8"/>
  <c r="G20" i="8"/>
  <c r="H20" i="8"/>
  <c r="I20" i="8"/>
  <c r="J20" i="8"/>
  <c r="K20" i="8"/>
  <c r="L20" i="8"/>
  <c r="M20" i="8"/>
  <c r="N20" i="8"/>
  <c r="O20" i="8"/>
  <c r="B21" i="8"/>
  <c r="C21" i="8"/>
  <c r="D21" i="8"/>
  <c r="F21" i="8"/>
  <c r="G21" i="8"/>
  <c r="H21" i="8"/>
  <c r="I21" i="8"/>
  <c r="J21" i="8"/>
  <c r="K21" i="8"/>
  <c r="L21" i="8"/>
  <c r="M21" i="8"/>
  <c r="N21" i="8"/>
  <c r="O21" i="8"/>
  <c r="B22" i="8"/>
  <c r="C22" i="8"/>
  <c r="D22" i="8"/>
  <c r="F22" i="8"/>
  <c r="G22" i="8"/>
  <c r="H22" i="8"/>
  <c r="I22" i="8"/>
  <c r="J22" i="8"/>
  <c r="K22" i="8"/>
  <c r="L22" i="8"/>
  <c r="M22" i="8"/>
  <c r="N22" i="8"/>
  <c r="O22" i="8"/>
  <c r="B23" i="8"/>
  <c r="C23" i="8"/>
  <c r="D23" i="8"/>
  <c r="F23" i="8"/>
  <c r="G23" i="8"/>
  <c r="H23" i="8"/>
  <c r="I23" i="8"/>
  <c r="J23" i="8"/>
  <c r="K23" i="8"/>
  <c r="L23" i="8"/>
  <c r="M23" i="8"/>
  <c r="N23" i="8"/>
  <c r="O23" i="8"/>
  <c r="B24" i="8"/>
  <c r="C24" i="8"/>
  <c r="D24" i="8"/>
  <c r="F24" i="8"/>
  <c r="G24" i="8"/>
  <c r="H24" i="8"/>
  <c r="I24" i="8"/>
  <c r="J24" i="8"/>
  <c r="K24" i="8"/>
  <c r="L24" i="8"/>
  <c r="M24" i="8"/>
  <c r="N24" i="8"/>
  <c r="O24" i="8"/>
  <c r="B25" i="8"/>
  <c r="C25" i="8"/>
  <c r="D25" i="8"/>
  <c r="F25" i="8"/>
  <c r="G25" i="8"/>
  <c r="H25" i="8"/>
  <c r="I25" i="8"/>
  <c r="J25" i="8"/>
  <c r="K25" i="8"/>
  <c r="L25" i="8"/>
  <c r="M25" i="8"/>
  <c r="N25" i="8"/>
  <c r="O25" i="8"/>
  <c r="B26" i="8"/>
  <c r="C26" i="8"/>
  <c r="D26" i="8"/>
  <c r="F26" i="8"/>
  <c r="G26" i="8"/>
  <c r="H26" i="8"/>
  <c r="I26" i="8"/>
  <c r="J26" i="8"/>
  <c r="K26" i="8"/>
  <c r="L26" i="8"/>
  <c r="M26" i="8"/>
  <c r="N26" i="8"/>
  <c r="O26" i="8"/>
  <c r="B27" i="8"/>
  <c r="C27" i="8"/>
  <c r="D27" i="8"/>
  <c r="F27" i="8"/>
  <c r="G27" i="8"/>
  <c r="H27" i="8"/>
  <c r="I27" i="8"/>
  <c r="J27" i="8"/>
  <c r="K27" i="8"/>
  <c r="L27" i="8"/>
  <c r="M27" i="8"/>
  <c r="N27" i="8"/>
  <c r="O27" i="8"/>
  <c r="B28" i="8"/>
  <c r="C28" i="8"/>
  <c r="D28" i="8"/>
  <c r="F28" i="8"/>
  <c r="G28" i="8"/>
  <c r="H28" i="8"/>
  <c r="I28" i="8"/>
  <c r="J28" i="8"/>
  <c r="K28" i="8"/>
  <c r="L28" i="8"/>
  <c r="M28" i="8"/>
  <c r="N28" i="8"/>
  <c r="O28" i="8"/>
  <c r="B29" i="8"/>
  <c r="C29" i="8"/>
  <c r="D29" i="8"/>
  <c r="F29" i="8"/>
  <c r="G29" i="8"/>
  <c r="H29" i="8"/>
  <c r="I29" i="8"/>
  <c r="J29" i="8"/>
  <c r="K29" i="8"/>
  <c r="L29" i="8"/>
  <c r="M29" i="8"/>
  <c r="N29" i="8"/>
  <c r="O29" i="8"/>
  <c r="B30" i="8"/>
  <c r="C30" i="8"/>
  <c r="D30" i="8"/>
  <c r="F30" i="8"/>
  <c r="G30" i="8"/>
  <c r="H30" i="8"/>
  <c r="I30" i="8"/>
  <c r="J30" i="8"/>
  <c r="K30" i="8"/>
  <c r="L30" i="8"/>
  <c r="M30" i="8"/>
  <c r="N30" i="8"/>
  <c r="O30" i="8"/>
  <c r="B31" i="8"/>
  <c r="C31" i="8"/>
  <c r="D31" i="8"/>
  <c r="F31" i="8"/>
  <c r="G31" i="8"/>
  <c r="H31" i="8"/>
  <c r="I31" i="8"/>
  <c r="J31" i="8"/>
  <c r="K31" i="8"/>
  <c r="L31" i="8"/>
  <c r="M31" i="8"/>
  <c r="N31" i="8"/>
  <c r="O31" i="8"/>
  <c r="B32" i="8"/>
  <c r="C32" i="8"/>
  <c r="D32" i="8"/>
  <c r="F32" i="8"/>
  <c r="G32" i="8"/>
  <c r="H32" i="8"/>
  <c r="I32" i="8"/>
  <c r="J32" i="8"/>
  <c r="K32" i="8"/>
  <c r="L32" i="8"/>
  <c r="M32" i="8"/>
  <c r="N32" i="8"/>
  <c r="O32" i="8"/>
  <c r="B33" i="8"/>
  <c r="C33" i="8"/>
  <c r="D33" i="8"/>
  <c r="F33" i="8"/>
  <c r="G33" i="8"/>
  <c r="H33" i="8"/>
  <c r="I33" i="8"/>
  <c r="J33" i="8"/>
  <c r="K33" i="8"/>
  <c r="L33" i="8"/>
  <c r="M33" i="8"/>
  <c r="N33" i="8"/>
  <c r="O33" i="8"/>
  <c r="B34" i="8"/>
  <c r="C34" i="8"/>
  <c r="D34" i="8"/>
  <c r="F34" i="8"/>
  <c r="G34" i="8"/>
  <c r="H34" i="8"/>
  <c r="I34" i="8"/>
  <c r="J34" i="8"/>
  <c r="K34" i="8"/>
  <c r="L34" i="8"/>
  <c r="M34" i="8"/>
  <c r="N34" i="8"/>
  <c r="O34" i="8"/>
  <c r="B35" i="8"/>
  <c r="C35" i="8"/>
  <c r="D35" i="8"/>
  <c r="F35" i="8"/>
  <c r="G35" i="8"/>
  <c r="H35" i="8"/>
  <c r="I35" i="8"/>
  <c r="J35" i="8"/>
  <c r="K35" i="8"/>
  <c r="L35" i="8"/>
  <c r="M35" i="8"/>
  <c r="N35" i="8"/>
  <c r="O35" i="8"/>
  <c r="B36" i="8"/>
  <c r="C36" i="8"/>
  <c r="D36" i="8"/>
  <c r="F36" i="8"/>
  <c r="G36" i="8"/>
  <c r="H36" i="8"/>
  <c r="I36" i="8"/>
  <c r="J36" i="8"/>
  <c r="K36" i="8"/>
  <c r="L36" i="8"/>
  <c r="M36" i="8"/>
  <c r="N36" i="8"/>
  <c r="O36" i="8"/>
  <c r="B37" i="8"/>
  <c r="C37" i="8"/>
  <c r="D37" i="8"/>
  <c r="F37" i="8"/>
  <c r="G37" i="8"/>
  <c r="H37" i="8"/>
  <c r="I37" i="8"/>
  <c r="J37" i="8"/>
  <c r="K37" i="8"/>
  <c r="L37" i="8"/>
  <c r="M37" i="8"/>
  <c r="N37" i="8"/>
  <c r="O37" i="8"/>
  <c r="B38" i="8"/>
  <c r="C38" i="8"/>
  <c r="D38" i="8"/>
  <c r="F38" i="8"/>
  <c r="G38" i="8"/>
  <c r="H38" i="8"/>
  <c r="I38" i="8"/>
  <c r="J38" i="8"/>
  <c r="K38" i="8"/>
  <c r="L38" i="8"/>
  <c r="M38" i="8"/>
  <c r="N38" i="8"/>
  <c r="O38" i="8"/>
  <c r="B39" i="8"/>
  <c r="C39" i="8"/>
  <c r="D39" i="8"/>
  <c r="F39" i="8"/>
  <c r="G39" i="8"/>
  <c r="H39" i="8"/>
  <c r="I39" i="8"/>
  <c r="J39" i="8"/>
  <c r="K39" i="8"/>
  <c r="L39" i="8"/>
  <c r="M39" i="8"/>
  <c r="N39" i="8"/>
  <c r="O39" i="8"/>
  <c r="B40" i="8"/>
  <c r="C40" i="8"/>
  <c r="D40" i="8"/>
  <c r="F40" i="8"/>
  <c r="G40" i="8"/>
  <c r="H40" i="8"/>
  <c r="I40" i="8"/>
  <c r="J40" i="8"/>
  <c r="K40" i="8"/>
  <c r="L40" i="8"/>
  <c r="M40" i="8"/>
  <c r="N40" i="8"/>
  <c r="O40" i="8"/>
  <c r="B41" i="8"/>
  <c r="C41" i="8"/>
  <c r="D41" i="8"/>
  <c r="F41" i="8"/>
  <c r="G41" i="8"/>
  <c r="H41" i="8"/>
  <c r="I41" i="8"/>
  <c r="J41" i="8"/>
  <c r="K41" i="8"/>
  <c r="L41" i="8"/>
  <c r="M41" i="8"/>
  <c r="N41" i="8"/>
  <c r="O41" i="8"/>
  <c r="B42" i="8"/>
  <c r="C42" i="8"/>
  <c r="D42" i="8"/>
  <c r="F42" i="8"/>
  <c r="G42" i="8"/>
  <c r="H42" i="8"/>
  <c r="I42" i="8"/>
  <c r="J42" i="8"/>
  <c r="K42" i="8"/>
  <c r="L42" i="8"/>
  <c r="M42" i="8"/>
  <c r="N42" i="8"/>
  <c r="O42" i="8"/>
  <c r="N5" i="8"/>
  <c r="M5" i="8"/>
  <c r="L5" i="8"/>
  <c r="K5" i="8"/>
  <c r="J5" i="8"/>
  <c r="I5" i="8"/>
  <c r="H5" i="8"/>
  <c r="F5" i="8"/>
  <c r="D5" i="8"/>
  <c r="C5" i="8"/>
  <c r="B6" i="15"/>
  <c r="B7" i="15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5" i="15"/>
  <c r="B5" i="8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5" i="5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10" i="3"/>
  <c r="A48" i="10"/>
  <c r="H48" i="10"/>
  <c r="A43" i="10"/>
  <c r="K43" i="10"/>
  <c r="A44" i="10"/>
  <c r="A45" i="10"/>
  <c r="A46" i="10"/>
  <c r="K46" i="10"/>
  <c r="A47" i="10"/>
  <c r="H47" i="10"/>
  <c r="A37" i="10"/>
  <c r="A38" i="10"/>
  <c r="A39" i="10"/>
  <c r="A40" i="10"/>
  <c r="H40" i="10"/>
  <c r="A41" i="10"/>
  <c r="A42" i="10"/>
  <c r="C6" i="15"/>
  <c r="D6" i="15"/>
  <c r="F6" i="15"/>
  <c r="G6" i="15"/>
  <c r="H6" i="15"/>
  <c r="I6" i="15"/>
  <c r="J6" i="15"/>
  <c r="K6" i="15"/>
  <c r="L6" i="15"/>
  <c r="M6" i="15"/>
  <c r="N6" i="15"/>
  <c r="O6" i="15"/>
  <c r="C7" i="15"/>
  <c r="D7" i="15"/>
  <c r="F7" i="15"/>
  <c r="G7" i="15"/>
  <c r="H7" i="15"/>
  <c r="I7" i="15"/>
  <c r="J7" i="15"/>
  <c r="K7" i="15"/>
  <c r="L7" i="15"/>
  <c r="M7" i="15"/>
  <c r="N7" i="15"/>
  <c r="O7" i="15"/>
  <c r="C8" i="15"/>
  <c r="D8" i="15"/>
  <c r="F8" i="15"/>
  <c r="G8" i="15"/>
  <c r="H8" i="15"/>
  <c r="I8" i="15"/>
  <c r="J8" i="15"/>
  <c r="K8" i="15"/>
  <c r="L8" i="15"/>
  <c r="M8" i="15"/>
  <c r="N8" i="15"/>
  <c r="O8" i="15"/>
  <c r="C9" i="15"/>
  <c r="D9" i="15"/>
  <c r="F9" i="15"/>
  <c r="G9" i="15"/>
  <c r="H9" i="15"/>
  <c r="I9" i="15"/>
  <c r="J9" i="15"/>
  <c r="K9" i="15"/>
  <c r="L9" i="15"/>
  <c r="M9" i="15"/>
  <c r="N9" i="15"/>
  <c r="O9" i="15"/>
  <c r="C10" i="15"/>
  <c r="D10" i="15"/>
  <c r="F10" i="15"/>
  <c r="G10" i="15"/>
  <c r="H10" i="15"/>
  <c r="I10" i="15"/>
  <c r="J10" i="15"/>
  <c r="K10" i="15"/>
  <c r="L10" i="15"/>
  <c r="M10" i="15"/>
  <c r="N10" i="15"/>
  <c r="O10" i="15"/>
  <c r="C11" i="15"/>
  <c r="D11" i="15"/>
  <c r="F11" i="15"/>
  <c r="G11" i="15"/>
  <c r="H11" i="15"/>
  <c r="I11" i="15"/>
  <c r="J11" i="15"/>
  <c r="K11" i="15"/>
  <c r="L11" i="15"/>
  <c r="M11" i="15"/>
  <c r="N11" i="15"/>
  <c r="O11" i="15"/>
  <c r="C12" i="15"/>
  <c r="D12" i="15"/>
  <c r="F12" i="15"/>
  <c r="G12" i="15"/>
  <c r="H12" i="15"/>
  <c r="I12" i="15"/>
  <c r="J12" i="15"/>
  <c r="K12" i="15"/>
  <c r="L12" i="15"/>
  <c r="M12" i="15"/>
  <c r="N12" i="15"/>
  <c r="O12" i="15"/>
  <c r="C13" i="15"/>
  <c r="D13" i="15"/>
  <c r="F13" i="15"/>
  <c r="G13" i="15"/>
  <c r="H13" i="15"/>
  <c r="I13" i="15"/>
  <c r="J13" i="15"/>
  <c r="K13" i="15"/>
  <c r="L13" i="15"/>
  <c r="M13" i="15"/>
  <c r="N13" i="15"/>
  <c r="O13" i="15"/>
  <c r="C14" i="15"/>
  <c r="D14" i="15"/>
  <c r="F14" i="15"/>
  <c r="G14" i="15"/>
  <c r="H14" i="15"/>
  <c r="I14" i="15"/>
  <c r="J14" i="15"/>
  <c r="K14" i="15"/>
  <c r="L14" i="15"/>
  <c r="M14" i="15"/>
  <c r="N14" i="15"/>
  <c r="O14" i="15"/>
  <c r="C15" i="15"/>
  <c r="D15" i="15"/>
  <c r="F15" i="15"/>
  <c r="G15" i="15"/>
  <c r="H15" i="15"/>
  <c r="I15" i="15"/>
  <c r="J15" i="15"/>
  <c r="K15" i="15"/>
  <c r="L15" i="15"/>
  <c r="M15" i="15"/>
  <c r="N15" i="15"/>
  <c r="O15" i="15"/>
  <c r="C16" i="15"/>
  <c r="D16" i="15"/>
  <c r="F16" i="15"/>
  <c r="G16" i="15"/>
  <c r="H16" i="15"/>
  <c r="I16" i="15"/>
  <c r="J16" i="15"/>
  <c r="K16" i="15"/>
  <c r="L16" i="15"/>
  <c r="M16" i="15"/>
  <c r="N16" i="15"/>
  <c r="O16" i="15"/>
  <c r="C17" i="15"/>
  <c r="D17" i="15"/>
  <c r="F17" i="15"/>
  <c r="G17" i="15"/>
  <c r="H17" i="15"/>
  <c r="I17" i="15"/>
  <c r="J17" i="15"/>
  <c r="K17" i="15"/>
  <c r="L17" i="15"/>
  <c r="M17" i="15"/>
  <c r="N17" i="15"/>
  <c r="O17" i="15"/>
  <c r="C18" i="15"/>
  <c r="D18" i="15"/>
  <c r="F18" i="15"/>
  <c r="G18" i="15"/>
  <c r="H18" i="15"/>
  <c r="I18" i="15"/>
  <c r="J18" i="15"/>
  <c r="K18" i="15"/>
  <c r="L18" i="15"/>
  <c r="M18" i="15"/>
  <c r="N18" i="15"/>
  <c r="O18" i="15"/>
  <c r="C19" i="15"/>
  <c r="D19" i="15"/>
  <c r="F19" i="15"/>
  <c r="G19" i="15"/>
  <c r="H19" i="15"/>
  <c r="I19" i="15"/>
  <c r="J19" i="15"/>
  <c r="K19" i="15"/>
  <c r="L19" i="15"/>
  <c r="M19" i="15"/>
  <c r="N19" i="15"/>
  <c r="O19" i="15"/>
  <c r="C20" i="15"/>
  <c r="D20" i="15"/>
  <c r="F20" i="15"/>
  <c r="G20" i="15"/>
  <c r="H20" i="15"/>
  <c r="I20" i="15"/>
  <c r="J20" i="15"/>
  <c r="K20" i="15"/>
  <c r="L20" i="15"/>
  <c r="M20" i="15"/>
  <c r="N20" i="15"/>
  <c r="O20" i="15"/>
  <c r="C21" i="15"/>
  <c r="D21" i="15"/>
  <c r="F21" i="15"/>
  <c r="G21" i="15"/>
  <c r="H21" i="15"/>
  <c r="I21" i="15"/>
  <c r="J21" i="15"/>
  <c r="K21" i="15"/>
  <c r="L21" i="15"/>
  <c r="M21" i="15"/>
  <c r="N21" i="15"/>
  <c r="O21" i="15"/>
  <c r="C22" i="15"/>
  <c r="D22" i="15"/>
  <c r="F22" i="15"/>
  <c r="G22" i="15"/>
  <c r="H22" i="15"/>
  <c r="I22" i="15"/>
  <c r="J22" i="15"/>
  <c r="K22" i="15"/>
  <c r="L22" i="15"/>
  <c r="M22" i="15"/>
  <c r="N22" i="15"/>
  <c r="O22" i="15"/>
  <c r="C23" i="15"/>
  <c r="D23" i="15"/>
  <c r="F23" i="15"/>
  <c r="G23" i="15"/>
  <c r="H23" i="15"/>
  <c r="I23" i="15"/>
  <c r="J23" i="15"/>
  <c r="K23" i="15"/>
  <c r="L23" i="15"/>
  <c r="M23" i="15"/>
  <c r="N23" i="15"/>
  <c r="O23" i="15"/>
  <c r="C24" i="15"/>
  <c r="D24" i="15"/>
  <c r="F24" i="15"/>
  <c r="G24" i="15"/>
  <c r="H24" i="15"/>
  <c r="I24" i="15"/>
  <c r="J24" i="15"/>
  <c r="K24" i="15"/>
  <c r="L24" i="15"/>
  <c r="M24" i="15"/>
  <c r="N24" i="15"/>
  <c r="O24" i="15"/>
  <c r="C25" i="15"/>
  <c r="D25" i="15"/>
  <c r="F25" i="15"/>
  <c r="G25" i="15"/>
  <c r="H25" i="15"/>
  <c r="I25" i="15"/>
  <c r="J25" i="15"/>
  <c r="K25" i="15"/>
  <c r="L25" i="15"/>
  <c r="M25" i="15"/>
  <c r="N25" i="15"/>
  <c r="O25" i="15"/>
  <c r="C26" i="15"/>
  <c r="D26" i="15"/>
  <c r="F26" i="15"/>
  <c r="G26" i="15"/>
  <c r="H26" i="15"/>
  <c r="I26" i="15"/>
  <c r="J26" i="15"/>
  <c r="K26" i="15"/>
  <c r="L26" i="15"/>
  <c r="M26" i="15"/>
  <c r="N26" i="15"/>
  <c r="O26" i="15"/>
  <c r="C27" i="15"/>
  <c r="D27" i="15"/>
  <c r="F27" i="15"/>
  <c r="G27" i="15"/>
  <c r="H27" i="15"/>
  <c r="I27" i="15"/>
  <c r="J27" i="15"/>
  <c r="K27" i="15"/>
  <c r="L27" i="15"/>
  <c r="M27" i="15"/>
  <c r="N27" i="15"/>
  <c r="O27" i="15"/>
  <c r="C28" i="15"/>
  <c r="D28" i="15"/>
  <c r="F28" i="15"/>
  <c r="G28" i="15"/>
  <c r="H28" i="15"/>
  <c r="I28" i="15"/>
  <c r="J28" i="15"/>
  <c r="K28" i="15"/>
  <c r="L28" i="15"/>
  <c r="M28" i="15"/>
  <c r="N28" i="15"/>
  <c r="O28" i="15"/>
  <c r="C29" i="15"/>
  <c r="D29" i="15"/>
  <c r="F29" i="15"/>
  <c r="G29" i="15"/>
  <c r="H29" i="15"/>
  <c r="I29" i="15"/>
  <c r="J29" i="15"/>
  <c r="K29" i="15"/>
  <c r="L29" i="15"/>
  <c r="M29" i="15"/>
  <c r="N29" i="15"/>
  <c r="O29" i="15"/>
  <c r="C30" i="15"/>
  <c r="D30" i="15"/>
  <c r="F30" i="15"/>
  <c r="G30" i="15"/>
  <c r="H30" i="15"/>
  <c r="I30" i="15"/>
  <c r="J30" i="15"/>
  <c r="K30" i="15"/>
  <c r="L30" i="15"/>
  <c r="M30" i="15"/>
  <c r="N30" i="15"/>
  <c r="O30" i="15"/>
  <c r="C31" i="15"/>
  <c r="D31" i="15"/>
  <c r="F31" i="15"/>
  <c r="G31" i="15"/>
  <c r="H31" i="15"/>
  <c r="I31" i="15"/>
  <c r="J31" i="15"/>
  <c r="K31" i="15"/>
  <c r="L31" i="15"/>
  <c r="M31" i="15"/>
  <c r="N31" i="15"/>
  <c r="O31" i="15"/>
  <c r="C32" i="15"/>
  <c r="D32" i="15"/>
  <c r="F32" i="15"/>
  <c r="G32" i="15"/>
  <c r="H32" i="15"/>
  <c r="I32" i="15"/>
  <c r="J32" i="15"/>
  <c r="K32" i="15"/>
  <c r="L32" i="15"/>
  <c r="M32" i="15"/>
  <c r="N32" i="15"/>
  <c r="O32" i="15"/>
  <c r="C33" i="15"/>
  <c r="D33" i="15"/>
  <c r="F33" i="15"/>
  <c r="G33" i="15"/>
  <c r="H33" i="15"/>
  <c r="I33" i="15"/>
  <c r="J33" i="15"/>
  <c r="K33" i="15"/>
  <c r="L33" i="15"/>
  <c r="M33" i="15"/>
  <c r="N33" i="15"/>
  <c r="O33" i="15"/>
  <c r="C34" i="15"/>
  <c r="D34" i="15"/>
  <c r="F34" i="15"/>
  <c r="G34" i="15"/>
  <c r="H34" i="15"/>
  <c r="I34" i="15"/>
  <c r="J34" i="15"/>
  <c r="K34" i="15"/>
  <c r="L34" i="15"/>
  <c r="M34" i="15"/>
  <c r="N34" i="15"/>
  <c r="O34" i="15"/>
  <c r="C35" i="15"/>
  <c r="D35" i="15"/>
  <c r="F35" i="15"/>
  <c r="G35" i="15"/>
  <c r="H35" i="15"/>
  <c r="I35" i="15"/>
  <c r="J35" i="15"/>
  <c r="K35" i="15"/>
  <c r="L35" i="15"/>
  <c r="M35" i="15"/>
  <c r="N35" i="15"/>
  <c r="O35" i="15"/>
  <c r="C36" i="15"/>
  <c r="D36" i="15"/>
  <c r="F36" i="15"/>
  <c r="G36" i="15"/>
  <c r="H36" i="15"/>
  <c r="I36" i="15"/>
  <c r="J36" i="15"/>
  <c r="K36" i="15"/>
  <c r="L36" i="15"/>
  <c r="M36" i="15"/>
  <c r="N36" i="15"/>
  <c r="O36" i="15"/>
  <c r="C37" i="15"/>
  <c r="D37" i="15"/>
  <c r="F37" i="15"/>
  <c r="G37" i="15"/>
  <c r="H37" i="15"/>
  <c r="I37" i="15"/>
  <c r="J37" i="15"/>
  <c r="K37" i="15"/>
  <c r="L37" i="15"/>
  <c r="M37" i="15"/>
  <c r="N37" i="15"/>
  <c r="O37" i="15"/>
  <c r="C38" i="15"/>
  <c r="D38" i="15"/>
  <c r="F38" i="15"/>
  <c r="G38" i="15"/>
  <c r="H38" i="15"/>
  <c r="I38" i="15"/>
  <c r="J38" i="15"/>
  <c r="K38" i="15"/>
  <c r="L38" i="15"/>
  <c r="M38" i="15"/>
  <c r="N38" i="15"/>
  <c r="O38" i="15"/>
  <c r="C39" i="15"/>
  <c r="D39" i="15"/>
  <c r="F39" i="15"/>
  <c r="G39" i="15"/>
  <c r="H39" i="15"/>
  <c r="I39" i="15"/>
  <c r="J39" i="15"/>
  <c r="K39" i="15"/>
  <c r="L39" i="15"/>
  <c r="M39" i="15"/>
  <c r="N39" i="15"/>
  <c r="O39" i="15"/>
  <c r="C40" i="15"/>
  <c r="D40" i="15"/>
  <c r="F40" i="15"/>
  <c r="G40" i="15"/>
  <c r="H40" i="15"/>
  <c r="I40" i="15"/>
  <c r="J40" i="15"/>
  <c r="K40" i="15"/>
  <c r="L40" i="15"/>
  <c r="M40" i="15"/>
  <c r="N40" i="15"/>
  <c r="O40" i="15"/>
  <c r="C41" i="15"/>
  <c r="D41" i="15"/>
  <c r="F41" i="15"/>
  <c r="G41" i="15"/>
  <c r="H41" i="15"/>
  <c r="I41" i="15"/>
  <c r="J41" i="15"/>
  <c r="K41" i="15"/>
  <c r="L41" i="15"/>
  <c r="M41" i="15"/>
  <c r="N41" i="15"/>
  <c r="O41" i="15"/>
  <c r="C42" i="15"/>
  <c r="D42" i="15"/>
  <c r="F42" i="15"/>
  <c r="G42" i="15"/>
  <c r="H42" i="15"/>
  <c r="I42" i="15"/>
  <c r="J42" i="15"/>
  <c r="K42" i="15"/>
  <c r="L42" i="15"/>
  <c r="M42" i="15"/>
  <c r="N42" i="15"/>
  <c r="O42" i="15"/>
  <c r="N5" i="15"/>
  <c r="M5" i="15"/>
  <c r="L5" i="15"/>
  <c r="K5" i="15"/>
  <c r="J5" i="15"/>
  <c r="I5" i="15"/>
  <c r="H5" i="15"/>
  <c r="F5" i="15"/>
  <c r="D5" i="15"/>
  <c r="C5" i="15"/>
  <c r="Y42" i="15"/>
  <c r="K48" i="10" s="1"/>
  <c r="Y42" i="5"/>
  <c r="E48" i="10" s="1"/>
  <c r="V19" i="4"/>
  <c r="U19" i="4"/>
  <c r="T19" i="4"/>
  <c r="S19" i="4"/>
  <c r="R19" i="4"/>
  <c r="Q19" i="4"/>
  <c r="V18" i="4"/>
  <c r="U18" i="4"/>
  <c r="T18" i="4"/>
  <c r="S18" i="4"/>
  <c r="R18" i="4"/>
  <c r="Q18" i="4"/>
  <c r="V17" i="4"/>
  <c r="U17" i="4"/>
  <c r="T17" i="4"/>
  <c r="S17" i="4"/>
  <c r="R17" i="4"/>
  <c r="Q17" i="4"/>
  <c r="V16" i="4"/>
  <c r="U16" i="4"/>
  <c r="T16" i="4"/>
  <c r="S16" i="4"/>
  <c r="R16" i="4"/>
  <c r="Q16" i="4"/>
  <c r="V13" i="4"/>
  <c r="U13" i="4"/>
  <c r="T13" i="4"/>
  <c r="S13" i="4"/>
  <c r="R13" i="4"/>
  <c r="Q13" i="4"/>
  <c r="V12" i="4"/>
  <c r="U12" i="4"/>
  <c r="T12" i="4"/>
  <c r="S12" i="4"/>
  <c r="R12" i="4"/>
  <c r="Q12" i="4"/>
  <c r="V11" i="4"/>
  <c r="U11" i="4"/>
  <c r="T11" i="4"/>
  <c r="S11" i="4"/>
  <c r="R11" i="4"/>
  <c r="Q11" i="4"/>
  <c r="V10" i="4"/>
  <c r="U10" i="4"/>
  <c r="T10" i="4"/>
  <c r="S10" i="4"/>
  <c r="R10" i="4"/>
  <c r="Q10" i="4"/>
  <c r="C6" i="5"/>
  <c r="D6" i="5"/>
  <c r="F6" i="5"/>
  <c r="G6" i="5"/>
  <c r="H6" i="5"/>
  <c r="I6" i="5"/>
  <c r="J6" i="5"/>
  <c r="K6" i="5"/>
  <c r="L6" i="5"/>
  <c r="M6" i="5"/>
  <c r="N6" i="5"/>
  <c r="O6" i="5"/>
  <c r="C7" i="5"/>
  <c r="D7" i="5"/>
  <c r="F7" i="5"/>
  <c r="G7" i="5"/>
  <c r="H7" i="5"/>
  <c r="I7" i="5"/>
  <c r="J7" i="5"/>
  <c r="K7" i="5"/>
  <c r="L7" i="5"/>
  <c r="M7" i="5"/>
  <c r="N7" i="5"/>
  <c r="O7" i="5"/>
  <c r="C8" i="5"/>
  <c r="D8" i="5"/>
  <c r="F8" i="5"/>
  <c r="G8" i="5"/>
  <c r="H8" i="5"/>
  <c r="I8" i="5"/>
  <c r="J8" i="5"/>
  <c r="K8" i="5"/>
  <c r="L8" i="5"/>
  <c r="M8" i="5"/>
  <c r="N8" i="5"/>
  <c r="O8" i="5"/>
  <c r="C9" i="5"/>
  <c r="D9" i="5"/>
  <c r="F9" i="5"/>
  <c r="G9" i="5"/>
  <c r="H9" i="5"/>
  <c r="I9" i="5"/>
  <c r="J9" i="5"/>
  <c r="K9" i="5"/>
  <c r="L9" i="5"/>
  <c r="M9" i="5"/>
  <c r="N9" i="5"/>
  <c r="O9" i="5"/>
  <c r="C10" i="5"/>
  <c r="D10" i="5"/>
  <c r="F10" i="5"/>
  <c r="G10" i="5"/>
  <c r="H10" i="5"/>
  <c r="I10" i="5"/>
  <c r="J10" i="5"/>
  <c r="K10" i="5"/>
  <c r="L10" i="5"/>
  <c r="M10" i="5"/>
  <c r="N10" i="5"/>
  <c r="O10" i="5"/>
  <c r="C11" i="5"/>
  <c r="D11" i="5"/>
  <c r="F11" i="5"/>
  <c r="G11" i="5"/>
  <c r="H11" i="5"/>
  <c r="I11" i="5"/>
  <c r="J11" i="5"/>
  <c r="K11" i="5"/>
  <c r="L11" i="5"/>
  <c r="M11" i="5"/>
  <c r="N11" i="5"/>
  <c r="O11" i="5"/>
  <c r="C12" i="5"/>
  <c r="D12" i="5"/>
  <c r="F12" i="5"/>
  <c r="G12" i="5"/>
  <c r="H12" i="5"/>
  <c r="I12" i="5"/>
  <c r="J12" i="5"/>
  <c r="K12" i="5"/>
  <c r="L12" i="5"/>
  <c r="M12" i="5"/>
  <c r="N12" i="5"/>
  <c r="O12" i="5"/>
  <c r="C13" i="5"/>
  <c r="D13" i="5"/>
  <c r="F13" i="5"/>
  <c r="G13" i="5"/>
  <c r="H13" i="5"/>
  <c r="I13" i="5"/>
  <c r="J13" i="5"/>
  <c r="K13" i="5"/>
  <c r="L13" i="5"/>
  <c r="M13" i="5"/>
  <c r="N13" i="5"/>
  <c r="O13" i="5"/>
  <c r="C14" i="5"/>
  <c r="D14" i="5"/>
  <c r="F14" i="5"/>
  <c r="G14" i="5"/>
  <c r="H14" i="5"/>
  <c r="I14" i="5"/>
  <c r="J14" i="5"/>
  <c r="K14" i="5"/>
  <c r="L14" i="5"/>
  <c r="M14" i="5"/>
  <c r="N14" i="5"/>
  <c r="O14" i="5"/>
  <c r="C15" i="5"/>
  <c r="D15" i="5"/>
  <c r="F15" i="5"/>
  <c r="G15" i="5"/>
  <c r="H15" i="5"/>
  <c r="I15" i="5"/>
  <c r="J15" i="5"/>
  <c r="K15" i="5"/>
  <c r="L15" i="5"/>
  <c r="M15" i="5"/>
  <c r="N15" i="5"/>
  <c r="O15" i="5"/>
  <c r="C16" i="5"/>
  <c r="D16" i="5"/>
  <c r="F16" i="5"/>
  <c r="G16" i="5"/>
  <c r="H16" i="5"/>
  <c r="I16" i="5"/>
  <c r="J16" i="5"/>
  <c r="K16" i="5"/>
  <c r="L16" i="5"/>
  <c r="M16" i="5"/>
  <c r="N16" i="5"/>
  <c r="O16" i="5"/>
  <c r="C17" i="5"/>
  <c r="D17" i="5"/>
  <c r="F17" i="5"/>
  <c r="G17" i="5"/>
  <c r="H17" i="5"/>
  <c r="I17" i="5"/>
  <c r="J17" i="5"/>
  <c r="K17" i="5"/>
  <c r="L17" i="5"/>
  <c r="M17" i="5"/>
  <c r="N17" i="5"/>
  <c r="O17" i="5"/>
  <c r="C18" i="5"/>
  <c r="D18" i="5"/>
  <c r="F18" i="5"/>
  <c r="G18" i="5"/>
  <c r="H18" i="5"/>
  <c r="I18" i="5"/>
  <c r="J18" i="5"/>
  <c r="K18" i="5"/>
  <c r="L18" i="5"/>
  <c r="M18" i="5"/>
  <c r="N18" i="5"/>
  <c r="O18" i="5"/>
  <c r="C19" i="5"/>
  <c r="D19" i="5"/>
  <c r="F19" i="5"/>
  <c r="G19" i="5"/>
  <c r="H19" i="5"/>
  <c r="I19" i="5"/>
  <c r="J19" i="5"/>
  <c r="K19" i="5"/>
  <c r="L19" i="5"/>
  <c r="M19" i="5"/>
  <c r="N19" i="5"/>
  <c r="O19" i="5"/>
  <c r="C20" i="5"/>
  <c r="D20" i="5"/>
  <c r="F20" i="5"/>
  <c r="G20" i="5"/>
  <c r="H20" i="5"/>
  <c r="I20" i="5"/>
  <c r="J20" i="5"/>
  <c r="K20" i="5"/>
  <c r="L20" i="5"/>
  <c r="M20" i="5"/>
  <c r="N20" i="5"/>
  <c r="O20" i="5"/>
  <c r="C21" i="5"/>
  <c r="D21" i="5"/>
  <c r="F21" i="5"/>
  <c r="G21" i="5"/>
  <c r="H21" i="5"/>
  <c r="I21" i="5"/>
  <c r="J21" i="5"/>
  <c r="K21" i="5"/>
  <c r="L21" i="5"/>
  <c r="M21" i="5"/>
  <c r="N21" i="5"/>
  <c r="O21" i="5"/>
  <c r="C22" i="5"/>
  <c r="D22" i="5"/>
  <c r="F22" i="5"/>
  <c r="G22" i="5"/>
  <c r="H22" i="5"/>
  <c r="I22" i="5"/>
  <c r="J22" i="5"/>
  <c r="K22" i="5"/>
  <c r="L22" i="5"/>
  <c r="M22" i="5"/>
  <c r="N22" i="5"/>
  <c r="O22" i="5"/>
  <c r="C23" i="5"/>
  <c r="D23" i="5"/>
  <c r="F23" i="5"/>
  <c r="G23" i="5"/>
  <c r="H23" i="5"/>
  <c r="I23" i="5"/>
  <c r="J23" i="5"/>
  <c r="K23" i="5"/>
  <c r="L23" i="5"/>
  <c r="M23" i="5"/>
  <c r="N23" i="5"/>
  <c r="O23" i="5"/>
  <c r="C24" i="5"/>
  <c r="D24" i="5"/>
  <c r="F24" i="5"/>
  <c r="G24" i="5"/>
  <c r="H24" i="5"/>
  <c r="I24" i="5"/>
  <c r="J24" i="5"/>
  <c r="K24" i="5"/>
  <c r="L24" i="5"/>
  <c r="M24" i="5"/>
  <c r="N24" i="5"/>
  <c r="O24" i="5"/>
  <c r="C25" i="5"/>
  <c r="D25" i="5"/>
  <c r="F25" i="5"/>
  <c r="G25" i="5"/>
  <c r="H25" i="5"/>
  <c r="I25" i="5"/>
  <c r="J25" i="5"/>
  <c r="K25" i="5"/>
  <c r="L25" i="5"/>
  <c r="M25" i="5"/>
  <c r="N25" i="5"/>
  <c r="O25" i="5"/>
  <c r="C26" i="5"/>
  <c r="D26" i="5"/>
  <c r="F26" i="5"/>
  <c r="G26" i="5"/>
  <c r="H26" i="5"/>
  <c r="I26" i="5"/>
  <c r="J26" i="5"/>
  <c r="K26" i="5"/>
  <c r="L26" i="5"/>
  <c r="M26" i="5"/>
  <c r="N26" i="5"/>
  <c r="O26" i="5"/>
  <c r="C27" i="5"/>
  <c r="D27" i="5"/>
  <c r="F27" i="5"/>
  <c r="G27" i="5"/>
  <c r="H27" i="5"/>
  <c r="I27" i="5"/>
  <c r="J27" i="5"/>
  <c r="K27" i="5"/>
  <c r="L27" i="5"/>
  <c r="M27" i="5"/>
  <c r="N27" i="5"/>
  <c r="O27" i="5"/>
  <c r="C28" i="5"/>
  <c r="D28" i="5"/>
  <c r="F28" i="5"/>
  <c r="G28" i="5"/>
  <c r="H28" i="5"/>
  <c r="I28" i="5"/>
  <c r="J28" i="5"/>
  <c r="K28" i="5"/>
  <c r="L28" i="5"/>
  <c r="M28" i="5"/>
  <c r="N28" i="5"/>
  <c r="O28" i="5"/>
  <c r="C29" i="5"/>
  <c r="D29" i="5"/>
  <c r="F29" i="5"/>
  <c r="G29" i="5"/>
  <c r="H29" i="5"/>
  <c r="I29" i="5"/>
  <c r="J29" i="5"/>
  <c r="K29" i="5"/>
  <c r="L29" i="5"/>
  <c r="M29" i="5"/>
  <c r="N29" i="5"/>
  <c r="O29" i="5"/>
  <c r="C30" i="5"/>
  <c r="D30" i="5"/>
  <c r="F30" i="5"/>
  <c r="G30" i="5"/>
  <c r="H30" i="5"/>
  <c r="I30" i="5"/>
  <c r="J30" i="5"/>
  <c r="K30" i="5"/>
  <c r="L30" i="5"/>
  <c r="M30" i="5"/>
  <c r="N30" i="5"/>
  <c r="O30" i="5"/>
  <c r="C31" i="5"/>
  <c r="D31" i="5"/>
  <c r="F31" i="5"/>
  <c r="G31" i="5"/>
  <c r="H31" i="5"/>
  <c r="I31" i="5"/>
  <c r="J31" i="5"/>
  <c r="K31" i="5"/>
  <c r="L31" i="5"/>
  <c r="M31" i="5"/>
  <c r="N31" i="5"/>
  <c r="O31" i="5"/>
  <c r="C32" i="5"/>
  <c r="D32" i="5"/>
  <c r="F32" i="5"/>
  <c r="G32" i="5"/>
  <c r="H32" i="5"/>
  <c r="I32" i="5"/>
  <c r="J32" i="5"/>
  <c r="K32" i="5"/>
  <c r="L32" i="5"/>
  <c r="M32" i="5"/>
  <c r="N32" i="5"/>
  <c r="O32" i="5"/>
  <c r="C33" i="5"/>
  <c r="D33" i="5"/>
  <c r="F33" i="5"/>
  <c r="G33" i="5"/>
  <c r="H33" i="5"/>
  <c r="I33" i="5"/>
  <c r="J33" i="5"/>
  <c r="K33" i="5"/>
  <c r="L33" i="5"/>
  <c r="M33" i="5"/>
  <c r="N33" i="5"/>
  <c r="O33" i="5"/>
  <c r="C34" i="5"/>
  <c r="D34" i="5"/>
  <c r="F34" i="5"/>
  <c r="G34" i="5"/>
  <c r="H34" i="5"/>
  <c r="I34" i="5"/>
  <c r="J34" i="5"/>
  <c r="K34" i="5"/>
  <c r="L34" i="5"/>
  <c r="M34" i="5"/>
  <c r="N34" i="5"/>
  <c r="O34" i="5"/>
  <c r="C35" i="5"/>
  <c r="D35" i="5"/>
  <c r="F35" i="5"/>
  <c r="G35" i="5"/>
  <c r="H35" i="5"/>
  <c r="I35" i="5"/>
  <c r="J35" i="5"/>
  <c r="K35" i="5"/>
  <c r="L35" i="5"/>
  <c r="M35" i="5"/>
  <c r="N35" i="5"/>
  <c r="O35" i="5"/>
  <c r="C36" i="5"/>
  <c r="D36" i="5"/>
  <c r="F36" i="5"/>
  <c r="G36" i="5"/>
  <c r="H36" i="5"/>
  <c r="I36" i="5"/>
  <c r="J36" i="5"/>
  <c r="K36" i="5"/>
  <c r="L36" i="5"/>
  <c r="M36" i="5"/>
  <c r="N36" i="5"/>
  <c r="O36" i="5"/>
  <c r="C37" i="5"/>
  <c r="D37" i="5"/>
  <c r="F37" i="5"/>
  <c r="G37" i="5"/>
  <c r="H37" i="5"/>
  <c r="I37" i="5"/>
  <c r="J37" i="5"/>
  <c r="K37" i="5"/>
  <c r="L37" i="5"/>
  <c r="M37" i="5"/>
  <c r="N37" i="5"/>
  <c r="O37" i="5"/>
  <c r="C38" i="5"/>
  <c r="D38" i="5"/>
  <c r="F38" i="5"/>
  <c r="G38" i="5"/>
  <c r="H38" i="5"/>
  <c r="I38" i="5"/>
  <c r="J38" i="5"/>
  <c r="K38" i="5"/>
  <c r="L38" i="5"/>
  <c r="M38" i="5"/>
  <c r="N38" i="5"/>
  <c r="O38" i="5"/>
  <c r="C39" i="5"/>
  <c r="D39" i="5"/>
  <c r="F39" i="5"/>
  <c r="G39" i="5"/>
  <c r="H39" i="5"/>
  <c r="I39" i="5"/>
  <c r="J39" i="5"/>
  <c r="K39" i="5"/>
  <c r="L39" i="5"/>
  <c r="M39" i="5"/>
  <c r="N39" i="5"/>
  <c r="O39" i="5"/>
  <c r="C40" i="5"/>
  <c r="D40" i="5"/>
  <c r="F40" i="5"/>
  <c r="G40" i="5"/>
  <c r="H40" i="5"/>
  <c r="I40" i="5"/>
  <c r="J40" i="5"/>
  <c r="K40" i="5"/>
  <c r="L40" i="5"/>
  <c r="M40" i="5"/>
  <c r="N40" i="5"/>
  <c r="O40" i="5"/>
  <c r="C41" i="5"/>
  <c r="D41" i="5"/>
  <c r="F41" i="5"/>
  <c r="G41" i="5"/>
  <c r="H41" i="5"/>
  <c r="I41" i="5"/>
  <c r="J41" i="5"/>
  <c r="K41" i="5"/>
  <c r="L41" i="5"/>
  <c r="M41" i="5"/>
  <c r="N41" i="5"/>
  <c r="O41" i="5"/>
  <c r="C42" i="5"/>
  <c r="D42" i="5"/>
  <c r="F42" i="5"/>
  <c r="G42" i="5"/>
  <c r="H42" i="5"/>
  <c r="I42" i="5"/>
  <c r="J42" i="5"/>
  <c r="K42" i="5"/>
  <c r="L42" i="5"/>
  <c r="M42" i="5"/>
  <c r="N42" i="5"/>
  <c r="O42" i="5"/>
  <c r="N5" i="5"/>
  <c r="M5" i="5"/>
  <c r="L5" i="5"/>
  <c r="K5" i="5"/>
  <c r="J5" i="5"/>
  <c r="I5" i="5"/>
  <c r="H5" i="5"/>
  <c r="F5" i="5"/>
  <c r="D5" i="5"/>
  <c r="C5" i="5"/>
  <c r="A6" i="15"/>
  <c r="A7" i="15"/>
  <c r="A8" i="15"/>
  <c r="A9" i="15"/>
  <c r="A10" i="15"/>
  <c r="A11" i="15"/>
  <c r="A12" i="15"/>
  <c r="A13" i="15"/>
  <c r="A14" i="15"/>
  <c r="A15" i="15"/>
  <c r="A16" i="15"/>
  <c r="A17" i="15"/>
  <c r="A18" i="15"/>
  <c r="A19" i="15"/>
  <c r="A20" i="15"/>
  <c r="A21" i="15"/>
  <c r="A22" i="15"/>
  <c r="A23" i="15"/>
  <c r="A24" i="15"/>
  <c r="A25" i="15"/>
  <c r="A26" i="15"/>
  <c r="A27" i="15"/>
  <c r="A28" i="15"/>
  <c r="A29" i="15"/>
  <c r="A30" i="15"/>
  <c r="A31" i="15"/>
  <c r="A32" i="15"/>
  <c r="A33" i="15"/>
  <c r="A34" i="15"/>
  <c r="A35" i="15"/>
  <c r="A36" i="15"/>
  <c r="A37" i="15"/>
  <c r="A38" i="15"/>
  <c r="A39" i="15"/>
  <c r="A40" i="15"/>
  <c r="A41" i="15"/>
  <c r="A42" i="15"/>
  <c r="Y42" i="8"/>
  <c r="Y6" i="5"/>
  <c r="Y7" i="5"/>
  <c r="Y8" i="5"/>
  <c r="Y9" i="5"/>
  <c r="Y10" i="5"/>
  <c r="Y11" i="5"/>
  <c r="Y12" i="5"/>
  <c r="Y13" i="5"/>
  <c r="Y14" i="5"/>
  <c r="Y15" i="5"/>
  <c r="Y16" i="5"/>
  <c r="Y17" i="5"/>
  <c r="Y18" i="5"/>
  <c r="Y19" i="5"/>
  <c r="Y20" i="5"/>
  <c r="Y21" i="5"/>
  <c r="Y22" i="5"/>
  <c r="Y23" i="5"/>
  <c r="Y24" i="5"/>
  <c r="Y25" i="5"/>
  <c r="Y26" i="5"/>
  <c r="Y27" i="5"/>
  <c r="Y28" i="5"/>
  <c r="Y29" i="5"/>
  <c r="Y30" i="5"/>
  <c r="Y31" i="5"/>
  <c r="E37" i="10" s="1"/>
  <c r="Y32" i="5"/>
  <c r="E38" i="10" s="1"/>
  <c r="Y33" i="5"/>
  <c r="E39" i="10" s="1"/>
  <c r="Y34" i="5"/>
  <c r="E40" i="10" s="1"/>
  <c r="Y35" i="5"/>
  <c r="E41" i="10" s="1"/>
  <c r="Y36" i="5"/>
  <c r="E42" i="10" s="1"/>
  <c r="Y37" i="5"/>
  <c r="E43" i="10" s="1"/>
  <c r="Y38" i="5"/>
  <c r="E44" i="10" s="1"/>
  <c r="Y39" i="5"/>
  <c r="E45" i="10" s="1"/>
  <c r="Y40" i="5"/>
  <c r="E46" i="10" s="1"/>
  <c r="Y41" i="5"/>
  <c r="E47" i="10" s="1"/>
  <c r="Y5" i="5"/>
  <c r="AC22" i="5" s="1"/>
  <c r="Q11" i="3"/>
  <c r="R11" i="3"/>
  <c r="S11" i="3"/>
  <c r="T11" i="3"/>
  <c r="U11" i="3"/>
  <c r="V11" i="3"/>
  <c r="W11" i="3"/>
  <c r="X11" i="3"/>
  <c r="Y11" i="3"/>
  <c r="Z11" i="3"/>
  <c r="Q12" i="3"/>
  <c r="R12" i="3"/>
  <c r="S12" i="3"/>
  <c r="T12" i="3"/>
  <c r="U12" i="3"/>
  <c r="V12" i="3"/>
  <c r="W12" i="3"/>
  <c r="X12" i="3"/>
  <c r="Y12" i="3"/>
  <c r="Z12" i="3"/>
  <c r="Q13" i="3"/>
  <c r="R13" i="3"/>
  <c r="S13" i="3"/>
  <c r="T13" i="3"/>
  <c r="U13" i="3"/>
  <c r="V13" i="3"/>
  <c r="W13" i="3"/>
  <c r="X13" i="3"/>
  <c r="Y13" i="3"/>
  <c r="Z13" i="3"/>
  <c r="Q14" i="3"/>
  <c r="R14" i="3"/>
  <c r="S14" i="3"/>
  <c r="T14" i="3"/>
  <c r="U14" i="3"/>
  <c r="V14" i="3"/>
  <c r="W14" i="3"/>
  <c r="X14" i="3"/>
  <c r="Y14" i="3"/>
  <c r="Z14" i="3"/>
  <c r="Q15" i="3"/>
  <c r="R15" i="3"/>
  <c r="S15" i="3"/>
  <c r="T15" i="3"/>
  <c r="U15" i="3"/>
  <c r="V15" i="3"/>
  <c r="W15" i="3"/>
  <c r="X15" i="3"/>
  <c r="Y15" i="3"/>
  <c r="Z15" i="3"/>
  <c r="Q16" i="3"/>
  <c r="R16" i="3"/>
  <c r="S16" i="3"/>
  <c r="T16" i="3"/>
  <c r="U16" i="3"/>
  <c r="V16" i="3"/>
  <c r="W16" i="3"/>
  <c r="X16" i="3"/>
  <c r="Y16" i="3"/>
  <c r="Z16" i="3"/>
  <c r="Q17" i="3"/>
  <c r="R17" i="3"/>
  <c r="S17" i="3"/>
  <c r="T17" i="3"/>
  <c r="U17" i="3"/>
  <c r="V17" i="3"/>
  <c r="W17" i="3"/>
  <c r="X17" i="3"/>
  <c r="Y17" i="3"/>
  <c r="Z17" i="3"/>
  <c r="Q18" i="3"/>
  <c r="R18" i="3"/>
  <c r="S18" i="3"/>
  <c r="T18" i="3"/>
  <c r="U18" i="3"/>
  <c r="V18" i="3"/>
  <c r="W18" i="3"/>
  <c r="X18" i="3"/>
  <c r="Y18" i="3"/>
  <c r="Z18" i="3"/>
  <c r="Q19" i="3"/>
  <c r="R19" i="3"/>
  <c r="S19" i="3"/>
  <c r="T19" i="3"/>
  <c r="U19" i="3"/>
  <c r="V19" i="3"/>
  <c r="W19" i="3"/>
  <c r="X19" i="3"/>
  <c r="Y19" i="3"/>
  <c r="Z19" i="3"/>
  <c r="Q20" i="3"/>
  <c r="R20" i="3"/>
  <c r="S20" i="3"/>
  <c r="T20" i="3"/>
  <c r="U20" i="3"/>
  <c r="V20" i="3"/>
  <c r="W20" i="3"/>
  <c r="X20" i="3"/>
  <c r="Y20" i="3"/>
  <c r="Z20" i="3"/>
  <c r="Q21" i="3"/>
  <c r="R21" i="3"/>
  <c r="S21" i="3"/>
  <c r="T21" i="3"/>
  <c r="U21" i="3"/>
  <c r="V21" i="3"/>
  <c r="W21" i="3"/>
  <c r="X21" i="3"/>
  <c r="Y21" i="3"/>
  <c r="Z21" i="3"/>
  <c r="Q22" i="3"/>
  <c r="R22" i="3"/>
  <c r="S22" i="3"/>
  <c r="T22" i="3"/>
  <c r="U22" i="3"/>
  <c r="V22" i="3"/>
  <c r="W22" i="3"/>
  <c r="X22" i="3"/>
  <c r="Y22" i="3"/>
  <c r="Z22" i="3"/>
  <c r="Q23" i="3"/>
  <c r="R23" i="3"/>
  <c r="S23" i="3"/>
  <c r="T23" i="3"/>
  <c r="U23" i="3"/>
  <c r="V23" i="3"/>
  <c r="W23" i="3"/>
  <c r="X23" i="3"/>
  <c r="Y23" i="3"/>
  <c r="Z23" i="3"/>
  <c r="Q24" i="3"/>
  <c r="R24" i="3"/>
  <c r="S24" i="3"/>
  <c r="T24" i="3"/>
  <c r="U24" i="3"/>
  <c r="V24" i="3"/>
  <c r="W24" i="3"/>
  <c r="X24" i="3"/>
  <c r="Y24" i="3"/>
  <c r="Z24" i="3"/>
  <c r="Q25" i="3"/>
  <c r="R25" i="3"/>
  <c r="S25" i="3"/>
  <c r="T25" i="3"/>
  <c r="U25" i="3"/>
  <c r="V25" i="3"/>
  <c r="W25" i="3"/>
  <c r="X25" i="3"/>
  <c r="Y25" i="3"/>
  <c r="Z25" i="3"/>
  <c r="Q26" i="3"/>
  <c r="R26" i="3"/>
  <c r="S26" i="3"/>
  <c r="T26" i="3"/>
  <c r="U26" i="3"/>
  <c r="V26" i="3"/>
  <c r="W26" i="3"/>
  <c r="X26" i="3"/>
  <c r="Y26" i="3"/>
  <c r="Z26" i="3"/>
  <c r="Q27" i="3"/>
  <c r="R27" i="3"/>
  <c r="S27" i="3"/>
  <c r="T27" i="3"/>
  <c r="U27" i="3"/>
  <c r="V27" i="3"/>
  <c r="W27" i="3"/>
  <c r="X27" i="3"/>
  <c r="Y27" i="3"/>
  <c r="Z27" i="3"/>
  <c r="Q28" i="3"/>
  <c r="R28" i="3"/>
  <c r="S28" i="3"/>
  <c r="T28" i="3"/>
  <c r="U28" i="3"/>
  <c r="V28" i="3"/>
  <c r="W28" i="3"/>
  <c r="X28" i="3"/>
  <c r="Y28" i="3"/>
  <c r="Z28" i="3"/>
  <c r="Q29" i="3"/>
  <c r="R29" i="3"/>
  <c r="S29" i="3"/>
  <c r="T29" i="3"/>
  <c r="U29" i="3"/>
  <c r="V29" i="3"/>
  <c r="W29" i="3"/>
  <c r="X29" i="3"/>
  <c r="Y29" i="3"/>
  <c r="Z29" i="3"/>
  <c r="Q30" i="3"/>
  <c r="R30" i="3"/>
  <c r="S30" i="3"/>
  <c r="T30" i="3"/>
  <c r="U30" i="3"/>
  <c r="V30" i="3"/>
  <c r="W30" i="3"/>
  <c r="X30" i="3"/>
  <c r="Y30" i="3"/>
  <c r="Z30" i="3"/>
  <c r="Q31" i="3"/>
  <c r="R31" i="3"/>
  <c r="S31" i="3"/>
  <c r="T31" i="3"/>
  <c r="U31" i="3"/>
  <c r="V31" i="3"/>
  <c r="W31" i="3"/>
  <c r="X31" i="3"/>
  <c r="Y31" i="3"/>
  <c r="Z31" i="3"/>
  <c r="Q32" i="3"/>
  <c r="R32" i="3"/>
  <c r="S32" i="3"/>
  <c r="T32" i="3"/>
  <c r="U32" i="3"/>
  <c r="V32" i="3"/>
  <c r="W32" i="3"/>
  <c r="X32" i="3"/>
  <c r="Y32" i="3"/>
  <c r="Z32" i="3"/>
  <c r="Q33" i="3"/>
  <c r="R33" i="3"/>
  <c r="S33" i="3"/>
  <c r="T33" i="3"/>
  <c r="U33" i="3"/>
  <c r="V33" i="3"/>
  <c r="W33" i="3"/>
  <c r="X33" i="3"/>
  <c r="Y33" i="3"/>
  <c r="Z33" i="3"/>
  <c r="Q34" i="3"/>
  <c r="R34" i="3"/>
  <c r="S34" i="3"/>
  <c r="T34" i="3"/>
  <c r="U34" i="3"/>
  <c r="V34" i="3"/>
  <c r="W34" i="3"/>
  <c r="X34" i="3"/>
  <c r="Y34" i="3"/>
  <c r="Z34" i="3"/>
  <c r="Q35" i="3"/>
  <c r="R35" i="3"/>
  <c r="S35" i="3"/>
  <c r="T35" i="3"/>
  <c r="U35" i="3"/>
  <c r="V35" i="3"/>
  <c r="W35" i="3"/>
  <c r="X35" i="3"/>
  <c r="Y35" i="3"/>
  <c r="Z35" i="3"/>
  <c r="Q36" i="3"/>
  <c r="R36" i="3"/>
  <c r="S36" i="3"/>
  <c r="T36" i="3"/>
  <c r="U36" i="3"/>
  <c r="V36" i="3"/>
  <c r="W36" i="3"/>
  <c r="X36" i="3"/>
  <c r="Y36" i="3"/>
  <c r="Z36" i="3"/>
  <c r="Q37" i="3"/>
  <c r="R37" i="3"/>
  <c r="S37" i="3"/>
  <c r="T37" i="3"/>
  <c r="U37" i="3"/>
  <c r="V37" i="3"/>
  <c r="W37" i="3"/>
  <c r="X37" i="3"/>
  <c r="Y37" i="3"/>
  <c r="Z37" i="3"/>
  <c r="Q38" i="3"/>
  <c r="R38" i="3"/>
  <c r="S38" i="3"/>
  <c r="T38" i="3"/>
  <c r="U38" i="3"/>
  <c r="V38" i="3"/>
  <c r="W38" i="3"/>
  <c r="X38" i="3"/>
  <c r="Y38" i="3"/>
  <c r="Z38" i="3"/>
  <c r="Q39" i="3"/>
  <c r="R39" i="3"/>
  <c r="S39" i="3"/>
  <c r="T39" i="3"/>
  <c r="U39" i="3"/>
  <c r="V39" i="3"/>
  <c r="W39" i="3"/>
  <c r="X39" i="3"/>
  <c r="Y39" i="3"/>
  <c r="Z39" i="3"/>
  <c r="Q40" i="3"/>
  <c r="R40" i="3"/>
  <c r="S40" i="3"/>
  <c r="T40" i="3"/>
  <c r="U40" i="3"/>
  <c r="V40" i="3"/>
  <c r="W40" i="3"/>
  <c r="X40" i="3"/>
  <c r="Y40" i="3"/>
  <c r="Z40" i="3"/>
  <c r="Q41" i="3"/>
  <c r="R41" i="3"/>
  <c r="S41" i="3"/>
  <c r="T41" i="3"/>
  <c r="U41" i="3"/>
  <c r="V41" i="3"/>
  <c r="W41" i="3"/>
  <c r="X41" i="3"/>
  <c r="Y41" i="3"/>
  <c r="Z41" i="3"/>
  <c r="Q42" i="3"/>
  <c r="R42" i="3"/>
  <c r="S42" i="3"/>
  <c r="T42" i="3"/>
  <c r="U42" i="3"/>
  <c r="V42" i="3"/>
  <c r="W42" i="3"/>
  <c r="X42" i="3"/>
  <c r="Y42" i="3"/>
  <c r="Z42" i="3"/>
  <c r="Q43" i="3"/>
  <c r="R43" i="3"/>
  <c r="S43" i="3"/>
  <c r="T43" i="3"/>
  <c r="U43" i="3"/>
  <c r="V43" i="3"/>
  <c r="W43" i="3"/>
  <c r="X43" i="3"/>
  <c r="Y43" i="3"/>
  <c r="Z43" i="3"/>
  <c r="Q44" i="3"/>
  <c r="R44" i="3"/>
  <c r="S44" i="3"/>
  <c r="T44" i="3"/>
  <c r="U44" i="3"/>
  <c r="V44" i="3"/>
  <c r="W44" i="3"/>
  <c r="X44" i="3"/>
  <c r="Y44" i="3"/>
  <c r="Z44" i="3"/>
  <c r="Q45" i="3"/>
  <c r="R45" i="3"/>
  <c r="S45" i="3"/>
  <c r="T45" i="3"/>
  <c r="U45" i="3"/>
  <c r="V45" i="3"/>
  <c r="W45" i="3"/>
  <c r="X45" i="3"/>
  <c r="Y45" i="3"/>
  <c r="Z45" i="3"/>
  <c r="Q46" i="3"/>
  <c r="R46" i="3"/>
  <c r="S46" i="3"/>
  <c r="T46" i="3"/>
  <c r="U46" i="3"/>
  <c r="V46" i="3"/>
  <c r="W46" i="3"/>
  <c r="X46" i="3"/>
  <c r="Y46" i="3"/>
  <c r="Z46" i="3"/>
  <c r="Q47" i="3"/>
  <c r="R47" i="3"/>
  <c r="S47" i="3"/>
  <c r="T47" i="3"/>
  <c r="U47" i="3"/>
  <c r="V47" i="3"/>
  <c r="W47" i="3"/>
  <c r="X47" i="3"/>
  <c r="Y47" i="3"/>
  <c r="Z47" i="3"/>
  <c r="Z10" i="3"/>
  <c r="Y10" i="3"/>
  <c r="X10" i="3"/>
  <c r="W10" i="3"/>
  <c r="V10" i="3"/>
  <c r="U10" i="3"/>
  <c r="T10" i="3"/>
  <c r="S10" i="3"/>
  <c r="R10" i="3"/>
  <c r="Q10" i="3"/>
  <c r="Y37" i="15"/>
  <c r="Y38" i="15"/>
  <c r="K44" i="10" s="1"/>
  <c r="Y39" i="15"/>
  <c r="K45" i="10" s="1"/>
  <c r="Y40" i="15"/>
  <c r="Y41" i="15"/>
  <c r="K47" i="10" s="1"/>
  <c r="A42" i="8"/>
  <c r="Y41" i="8"/>
  <c r="A38" i="8"/>
  <c r="Y37" i="8"/>
  <c r="H43" i="10" s="1"/>
  <c r="A39" i="8"/>
  <c r="Y38" i="8"/>
  <c r="H44" i="10" s="1"/>
  <c r="A40" i="8"/>
  <c r="Y39" i="8"/>
  <c r="H45" i="10" s="1"/>
  <c r="A41" i="8"/>
  <c r="Y40" i="8"/>
  <c r="H46" i="10" s="1"/>
  <c r="A38" i="5"/>
  <c r="A39" i="5"/>
  <c r="A40" i="5"/>
  <c r="A41" i="5"/>
  <c r="A42" i="5"/>
  <c r="G45" i="3"/>
  <c r="H45" i="3"/>
  <c r="I45" i="3"/>
  <c r="K45" i="3"/>
  <c r="L45" i="3"/>
  <c r="M45" i="3"/>
  <c r="N45" i="3"/>
  <c r="O45" i="3"/>
  <c r="P45" i="3"/>
  <c r="G46" i="3"/>
  <c r="H46" i="3"/>
  <c r="I46" i="3"/>
  <c r="K46" i="3"/>
  <c r="L46" i="3"/>
  <c r="M46" i="3"/>
  <c r="N46" i="3"/>
  <c r="O46" i="3"/>
  <c r="P46" i="3"/>
  <c r="G47" i="3"/>
  <c r="H47" i="3"/>
  <c r="I47" i="3"/>
  <c r="K47" i="3"/>
  <c r="L47" i="3"/>
  <c r="M47" i="3"/>
  <c r="N47" i="3"/>
  <c r="O47" i="3"/>
  <c r="P47" i="3"/>
  <c r="V19" i="1"/>
  <c r="U19" i="1"/>
  <c r="T19" i="1"/>
  <c r="S19" i="1"/>
  <c r="R19" i="1"/>
  <c r="Q19" i="1"/>
  <c r="V18" i="1"/>
  <c r="U18" i="1"/>
  <c r="T18" i="1"/>
  <c r="S18" i="1"/>
  <c r="R18" i="1"/>
  <c r="Q18" i="1"/>
  <c r="V17" i="1"/>
  <c r="U17" i="1"/>
  <c r="T17" i="1"/>
  <c r="S17" i="1"/>
  <c r="R17" i="1"/>
  <c r="Q17" i="1"/>
  <c r="V16" i="1"/>
  <c r="U16" i="1"/>
  <c r="T16" i="1"/>
  <c r="S16" i="1"/>
  <c r="R16" i="1"/>
  <c r="Q16" i="1"/>
  <c r="V13" i="1"/>
  <c r="U13" i="1"/>
  <c r="T13" i="1"/>
  <c r="S13" i="1"/>
  <c r="R13" i="1"/>
  <c r="Q13" i="1"/>
  <c r="V12" i="1"/>
  <c r="U12" i="1"/>
  <c r="T12" i="1"/>
  <c r="S12" i="1"/>
  <c r="R12" i="1"/>
  <c r="Q12" i="1"/>
  <c r="V11" i="1"/>
  <c r="U11" i="1"/>
  <c r="T11" i="1"/>
  <c r="S11" i="1"/>
  <c r="R11" i="1"/>
  <c r="Q11" i="1"/>
  <c r="V10" i="1"/>
  <c r="U10" i="1"/>
  <c r="T10" i="1"/>
  <c r="S10" i="1"/>
  <c r="R10" i="1"/>
  <c r="Q10" i="1"/>
  <c r="Y6" i="15"/>
  <c r="Y7" i="15"/>
  <c r="Y8" i="15"/>
  <c r="Y9" i="15"/>
  <c r="Y10" i="15"/>
  <c r="Y11" i="15"/>
  <c r="Y12" i="15"/>
  <c r="Y13" i="15"/>
  <c r="Y14" i="15"/>
  <c r="Y15" i="15"/>
  <c r="Y16" i="15"/>
  <c r="Y17" i="15"/>
  <c r="Y18" i="15"/>
  <c r="Y19" i="15"/>
  <c r="Y20" i="15"/>
  <c r="Y21" i="15"/>
  <c r="Y22" i="15"/>
  <c r="Y23" i="15"/>
  <c r="Y24" i="15"/>
  <c r="Y25" i="15"/>
  <c r="Y26" i="15"/>
  <c r="Y27" i="15"/>
  <c r="Y28" i="15"/>
  <c r="Y29" i="15"/>
  <c r="Y30" i="15"/>
  <c r="Y31" i="15"/>
  <c r="K37" i="10" s="1"/>
  <c r="Y32" i="15"/>
  <c r="K38" i="10" s="1"/>
  <c r="Y33" i="15"/>
  <c r="K39" i="10" s="1"/>
  <c r="Y34" i="15"/>
  <c r="K40" i="10" s="1"/>
  <c r="Y35" i="15"/>
  <c r="K41" i="10" s="1"/>
  <c r="Y36" i="15"/>
  <c r="K42" i="10" s="1"/>
  <c r="Y27" i="8"/>
  <c r="Y28" i="8"/>
  <c r="Y29" i="8"/>
  <c r="Y30" i="8"/>
  <c r="Y31" i="8"/>
  <c r="H37" i="10" s="1"/>
  <c r="Y32" i="8"/>
  <c r="H38" i="10" s="1"/>
  <c r="Y33" i="8"/>
  <c r="H39" i="10" s="1"/>
  <c r="Y34" i="8"/>
  <c r="Y35" i="8"/>
  <c r="H41" i="10" s="1"/>
  <c r="Y36" i="8"/>
  <c r="H42" i="10" s="1"/>
  <c r="A6" i="8"/>
  <c r="A7" i="8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G11" i="3"/>
  <c r="H11" i="3"/>
  <c r="I11" i="3"/>
  <c r="K11" i="3"/>
  <c r="L11" i="3"/>
  <c r="M11" i="3"/>
  <c r="N11" i="3"/>
  <c r="O11" i="3"/>
  <c r="P11" i="3"/>
  <c r="G12" i="3"/>
  <c r="H12" i="3"/>
  <c r="I12" i="3"/>
  <c r="K12" i="3"/>
  <c r="L12" i="3"/>
  <c r="M12" i="3"/>
  <c r="N12" i="3"/>
  <c r="O12" i="3"/>
  <c r="P12" i="3"/>
  <c r="G13" i="3"/>
  <c r="H13" i="3"/>
  <c r="I13" i="3"/>
  <c r="K13" i="3"/>
  <c r="L13" i="3"/>
  <c r="M13" i="3"/>
  <c r="N13" i="3"/>
  <c r="O13" i="3"/>
  <c r="P13" i="3"/>
  <c r="G14" i="3"/>
  <c r="H14" i="3"/>
  <c r="I14" i="3"/>
  <c r="K14" i="3"/>
  <c r="L14" i="3"/>
  <c r="M14" i="3"/>
  <c r="N14" i="3"/>
  <c r="O14" i="3"/>
  <c r="P14" i="3"/>
  <c r="G15" i="3"/>
  <c r="H15" i="3"/>
  <c r="I15" i="3"/>
  <c r="K15" i="3"/>
  <c r="L15" i="3"/>
  <c r="M15" i="3"/>
  <c r="N15" i="3"/>
  <c r="O15" i="3"/>
  <c r="P15" i="3"/>
  <c r="G16" i="3"/>
  <c r="H16" i="3"/>
  <c r="I16" i="3"/>
  <c r="K16" i="3"/>
  <c r="L16" i="3"/>
  <c r="M16" i="3"/>
  <c r="N16" i="3"/>
  <c r="O16" i="3"/>
  <c r="P16" i="3"/>
  <c r="G17" i="3"/>
  <c r="H17" i="3"/>
  <c r="I17" i="3"/>
  <c r="K17" i="3"/>
  <c r="L17" i="3"/>
  <c r="M17" i="3"/>
  <c r="N17" i="3"/>
  <c r="O17" i="3"/>
  <c r="P17" i="3"/>
  <c r="G18" i="3"/>
  <c r="H18" i="3"/>
  <c r="I18" i="3"/>
  <c r="K18" i="3"/>
  <c r="L18" i="3"/>
  <c r="M18" i="3"/>
  <c r="N18" i="3"/>
  <c r="O18" i="3"/>
  <c r="P18" i="3"/>
  <c r="G19" i="3"/>
  <c r="H19" i="3"/>
  <c r="I19" i="3"/>
  <c r="K19" i="3"/>
  <c r="L19" i="3"/>
  <c r="M19" i="3"/>
  <c r="N19" i="3"/>
  <c r="O19" i="3"/>
  <c r="P19" i="3"/>
  <c r="G20" i="3"/>
  <c r="H20" i="3"/>
  <c r="I20" i="3"/>
  <c r="K20" i="3"/>
  <c r="L20" i="3"/>
  <c r="M20" i="3"/>
  <c r="N20" i="3"/>
  <c r="O20" i="3"/>
  <c r="P20" i="3"/>
  <c r="G21" i="3"/>
  <c r="H21" i="3"/>
  <c r="I21" i="3"/>
  <c r="K21" i="3"/>
  <c r="L21" i="3"/>
  <c r="M21" i="3"/>
  <c r="N21" i="3"/>
  <c r="O21" i="3"/>
  <c r="P21" i="3"/>
  <c r="G22" i="3"/>
  <c r="H22" i="3"/>
  <c r="I22" i="3"/>
  <c r="K22" i="3"/>
  <c r="L22" i="3"/>
  <c r="M22" i="3"/>
  <c r="N22" i="3"/>
  <c r="O22" i="3"/>
  <c r="P22" i="3"/>
  <c r="G23" i="3"/>
  <c r="H23" i="3"/>
  <c r="I23" i="3"/>
  <c r="K23" i="3"/>
  <c r="L23" i="3"/>
  <c r="M23" i="3"/>
  <c r="N23" i="3"/>
  <c r="O23" i="3"/>
  <c r="P23" i="3"/>
  <c r="G24" i="3"/>
  <c r="H24" i="3"/>
  <c r="I24" i="3"/>
  <c r="K24" i="3"/>
  <c r="L24" i="3"/>
  <c r="M24" i="3"/>
  <c r="N24" i="3"/>
  <c r="O24" i="3"/>
  <c r="P24" i="3"/>
  <c r="G25" i="3"/>
  <c r="H25" i="3"/>
  <c r="I25" i="3"/>
  <c r="K25" i="3"/>
  <c r="L25" i="3"/>
  <c r="M25" i="3"/>
  <c r="N25" i="3"/>
  <c r="O25" i="3"/>
  <c r="P25" i="3"/>
  <c r="G26" i="3"/>
  <c r="H26" i="3"/>
  <c r="I26" i="3"/>
  <c r="K26" i="3"/>
  <c r="L26" i="3"/>
  <c r="M26" i="3"/>
  <c r="N26" i="3"/>
  <c r="O26" i="3"/>
  <c r="P26" i="3"/>
  <c r="G27" i="3"/>
  <c r="H27" i="3"/>
  <c r="I27" i="3"/>
  <c r="K27" i="3"/>
  <c r="L27" i="3"/>
  <c r="M27" i="3"/>
  <c r="N27" i="3"/>
  <c r="O27" i="3"/>
  <c r="P27" i="3"/>
  <c r="G28" i="3"/>
  <c r="H28" i="3"/>
  <c r="I28" i="3"/>
  <c r="K28" i="3"/>
  <c r="L28" i="3"/>
  <c r="M28" i="3"/>
  <c r="N28" i="3"/>
  <c r="O28" i="3"/>
  <c r="P28" i="3"/>
  <c r="G29" i="3"/>
  <c r="H29" i="3"/>
  <c r="I29" i="3"/>
  <c r="K29" i="3"/>
  <c r="L29" i="3"/>
  <c r="M29" i="3"/>
  <c r="N29" i="3"/>
  <c r="O29" i="3"/>
  <c r="P29" i="3"/>
  <c r="G30" i="3"/>
  <c r="H30" i="3"/>
  <c r="I30" i="3"/>
  <c r="K30" i="3"/>
  <c r="L30" i="3"/>
  <c r="M30" i="3"/>
  <c r="N30" i="3"/>
  <c r="O30" i="3"/>
  <c r="P30" i="3"/>
  <c r="G31" i="3"/>
  <c r="H31" i="3"/>
  <c r="I31" i="3"/>
  <c r="K31" i="3"/>
  <c r="L31" i="3"/>
  <c r="M31" i="3"/>
  <c r="N31" i="3"/>
  <c r="O31" i="3"/>
  <c r="P31" i="3"/>
  <c r="G32" i="3"/>
  <c r="H32" i="3"/>
  <c r="I32" i="3"/>
  <c r="K32" i="3"/>
  <c r="L32" i="3"/>
  <c r="M32" i="3"/>
  <c r="N32" i="3"/>
  <c r="O32" i="3"/>
  <c r="P32" i="3"/>
  <c r="G33" i="3"/>
  <c r="H33" i="3"/>
  <c r="I33" i="3"/>
  <c r="K33" i="3"/>
  <c r="L33" i="3"/>
  <c r="M33" i="3"/>
  <c r="N33" i="3"/>
  <c r="O33" i="3"/>
  <c r="P33" i="3"/>
  <c r="G34" i="3"/>
  <c r="H34" i="3"/>
  <c r="I34" i="3"/>
  <c r="K34" i="3"/>
  <c r="L34" i="3"/>
  <c r="M34" i="3"/>
  <c r="N34" i="3"/>
  <c r="O34" i="3"/>
  <c r="P34" i="3"/>
  <c r="G35" i="3"/>
  <c r="H35" i="3"/>
  <c r="I35" i="3"/>
  <c r="K35" i="3"/>
  <c r="L35" i="3"/>
  <c r="M35" i="3"/>
  <c r="N35" i="3"/>
  <c r="O35" i="3"/>
  <c r="P35" i="3"/>
  <c r="G36" i="3"/>
  <c r="H36" i="3"/>
  <c r="I36" i="3"/>
  <c r="K36" i="3"/>
  <c r="L36" i="3"/>
  <c r="M36" i="3"/>
  <c r="N36" i="3"/>
  <c r="O36" i="3"/>
  <c r="P36" i="3"/>
  <c r="G37" i="3"/>
  <c r="H37" i="3"/>
  <c r="I37" i="3"/>
  <c r="K37" i="3"/>
  <c r="L37" i="3"/>
  <c r="M37" i="3"/>
  <c r="N37" i="3"/>
  <c r="O37" i="3"/>
  <c r="P37" i="3"/>
  <c r="G38" i="3"/>
  <c r="H38" i="3"/>
  <c r="I38" i="3"/>
  <c r="K38" i="3"/>
  <c r="L38" i="3"/>
  <c r="M38" i="3"/>
  <c r="N38" i="3"/>
  <c r="O38" i="3"/>
  <c r="P38" i="3"/>
  <c r="G39" i="3"/>
  <c r="H39" i="3"/>
  <c r="I39" i="3"/>
  <c r="K39" i="3"/>
  <c r="L39" i="3"/>
  <c r="M39" i="3"/>
  <c r="N39" i="3"/>
  <c r="O39" i="3"/>
  <c r="P39" i="3"/>
  <c r="G40" i="3"/>
  <c r="H40" i="3"/>
  <c r="I40" i="3"/>
  <c r="K40" i="3"/>
  <c r="L40" i="3"/>
  <c r="M40" i="3"/>
  <c r="N40" i="3"/>
  <c r="O40" i="3"/>
  <c r="P40" i="3"/>
  <c r="G41" i="3"/>
  <c r="H41" i="3"/>
  <c r="I41" i="3"/>
  <c r="K41" i="3"/>
  <c r="L41" i="3"/>
  <c r="M41" i="3"/>
  <c r="N41" i="3"/>
  <c r="O41" i="3"/>
  <c r="P41" i="3"/>
  <c r="G42" i="3"/>
  <c r="H42" i="3"/>
  <c r="I42" i="3"/>
  <c r="K42" i="3"/>
  <c r="L42" i="3"/>
  <c r="M42" i="3"/>
  <c r="N42" i="3"/>
  <c r="O42" i="3"/>
  <c r="P42" i="3"/>
  <c r="G43" i="3"/>
  <c r="H43" i="3"/>
  <c r="I43" i="3"/>
  <c r="K43" i="3"/>
  <c r="L43" i="3"/>
  <c r="M43" i="3"/>
  <c r="N43" i="3"/>
  <c r="O43" i="3"/>
  <c r="P43" i="3"/>
  <c r="G44" i="3"/>
  <c r="H44" i="3"/>
  <c r="I44" i="3"/>
  <c r="K44" i="3"/>
  <c r="L44" i="3"/>
  <c r="M44" i="3"/>
  <c r="N44" i="3"/>
  <c r="O44" i="3"/>
  <c r="P44" i="3"/>
  <c r="L10" i="3"/>
  <c r="M10" i="3"/>
  <c r="N10" i="3"/>
  <c r="O10" i="3"/>
  <c r="P10" i="3"/>
  <c r="K10" i="3"/>
  <c r="I10" i="3"/>
  <c r="H10" i="3"/>
  <c r="G10" i="3"/>
  <c r="BL44" i="3" l="1"/>
  <c r="BO44" i="3"/>
  <c r="BR44" i="3"/>
  <c r="BL36" i="3"/>
  <c r="BO36" i="3"/>
  <c r="BR36" i="3"/>
  <c r="BL28" i="3"/>
  <c r="BO28" i="3"/>
  <c r="BR28" i="3"/>
  <c r="BL20" i="3"/>
  <c r="BO20" i="3"/>
  <c r="BR20" i="3"/>
  <c r="BL12" i="3"/>
  <c r="BO12" i="3"/>
  <c r="BR12" i="3"/>
  <c r="BL19" i="3"/>
  <c r="BO19" i="3"/>
  <c r="BR19" i="3"/>
  <c r="BL11" i="3"/>
  <c r="BO11" i="3"/>
  <c r="BR11" i="3"/>
  <c r="BL18" i="3"/>
  <c r="BO18" i="3"/>
  <c r="BR18" i="3"/>
  <c r="BR22" i="3"/>
  <c r="BL22" i="3"/>
  <c r="BO22" i="3"/>
  <c r="BL35" i="3"/>
  <c r="BO35" i="3"/>
  <c r="BR35" i="3"/>
  <c r="BL42" i="3"/>
  <c r="BO42" i="3"/>
  <c r="BR42" i="3"/>
  <c r="BL10" i="3"/>
  <c r="BO10" i="3"/>
  <c r="BR10" i="3"/>
  <c r="BO41" i="3"/>
  <c r="BR41" i="3"/>
  <c r="BL41" i="3"/>
  <c r="BO33" i="3"/>
  <c r="BR33" i="3"/>
  <c r="BL33" i="3"/>
  <c r="BO25" i="3"/>
  <c r="BR25" i="3"/>
  <c r="BL25" i="3"/>
  <c r="BO17" i="3"/>
  <c r="BR17" i="3"/>
  <c r="BL17" i="3"/>
  <c r="BR38" i="3"/>
  <c r="BL38" i="3"/>
  <c r="BO38" i="3"/>
  <c r="BR14" i="3"/>
  <c r="BL14" i="3"/>
  <c r="BO14" i="3"/>
  <c r="BL43" i="3"/>
  <c r="BO43" i="3"/>
  <c r="BR43" i="3"/>
  <c r="BL27" i="3"/>
  <c r="BO27" i="3"/>
  <c r="BR27" i="3"/>
  <c r="BL26" i="3"/>
  <c r="BO26" i="3"/>
  <c r="BR26" i="3"/>
  <c r="BO40" i="3"/>
  <c r="BR40" i="3"/>
  <c r="BL40" i="3"/>
  <c r="BO32" i="3"/>
  <c r="BR32" i="3"/>
  <c r="BL32" i="3"/>
  <c r="BO24" i="3"/>
  <c r="BR24" i="3"/>
  <c r="BL24" i="3"/>
  <c r="BO16" i="3"/>
  <c r="BR16" i="3"/>
  <c r="BL16" i="3"/>
  <c r="BR30" i="3"/>
  <c r="BL30" i="3"/>
  <c r="BO30" i="3"/>
  <c r="BL34" i="3"/>
  <c r="BO34" i="3"/>
  <c r="BR34" i="3"/>
  <c r="BR39" i="3"/>
  <c r="BL39" i="3"/>
  <c r="BO39" i="3"/>
  <c r="BR31" i="3"/>
  <c r="BL31" i="3"/>
  <c r="BO31" i="3"/>
  <c r="BR23" i="3"/>
  <c r="BL23" i="3"/>
  <c r="BO23" i="3"/>
  <c r="BR15" i="3"/>
  <c r="BL15" i="3"/>
  <c r="BO15" i="3"/>
  <c r="BL37" i="3"/>
  <c r="BO37" i="3"/>
  <c r="BR37" i="3"/>
  <c r="BL29" i="3"/>
  <c r="BO29" i="3"/>
  <c r="BR29" i="3"/>
  <c r="BL21" i="3"/>
  <c r="BO21" i="3"/>
  <c r="BR21" i="3"/>
  <c r="BL13" i="3"/>
  <c r="BO13" i="3"/>
  <c r="BR13" i="3"/>
  <c r="AC19" i="5"/>
  <c r="B16" i="17" s="1"/>
  <c r="AC20" i="5"/>
  <c r="AC21" i="5"/>
  <c r="BI42" i="3"/>
  <c r="BJ42" i="3" s="1"/>
  <c r="BK42" i="3" s="1"/>
  <c r="BF42" i="3"/>
  <c r="BG42" i="3" s="1"/>
  <c r="BI41" i="3"/>
  <c r="BJ41" i="3" s="1"/>
  <c r="BF41" i="3"/>
  <c r="BG41" i="3" s="1"/>
  <c r="BI40" i="3"/>
  <c r="BJ40" i="3" s="1"/>
  <c r="BK40" i="3" s="1"/>
  <c r="BF40" i="3"/>
  <c r="BG40" i="3" s="1"/>
  <c r="BI39" i="3"/>
  <c r="BJ39" i="3" s="1"/>
  <c r="BF39" i="3"/>
  <c r="BG39" i="3" s="1"/>
  <c r="BI38" i="3"/>
  <c r="BJ38" i="3" s="1"/>
  <c r="BK38" i="3" s="1"/>
  <c r="BF38" i="3"/>
  <c r="BG38" i="3" s="1"/>
  <c r="BI37" i="3"/>
  <c r="BJ37" i="3" s="1"/>
  <c r="BF37" i="3"/>
  <c r="BG37" i="3" s="1"/>
  <c r="BI36" i="3"/>
  <c r="BJ36" i="3" s="1"/>
  <c r="BK36" i="3" s="1"/>
  <c r="BF36" i="3"/>
  <c r="BG36" i="3" s="1"/>
  <c r="BI35" i="3"/>
  <c r="BJ35" i="3" s="1"/>
  <c r="BF35" i="3"/>
  <c r="BG35" i="3" s="1"/>
  <c r="BI34" i="3"/>
  <c r="BJ34" i="3" s="1"/>
  <c r="BK34" i="3" s="1"/>
  <c r="BF34" i="3"/>
  <c r="BG34" i="3" s="1"/>
  <c r="BI33" i="3"/>
  <c r="BJ33" i="3" s="1"/>
  <c r="BF33" i="3"/>
  <c r="BG33" i="3" s="1"/>
  <c r="BI32" i="3"/>
  <c r="BJ32" i="3" s="1"/>
  <c r="BK32" i="3" s="1"/>
  <c r="BF32" i="3"/>
  <c r="BG32" i="3" s="1"/>
  <c r="BI31" i="3"/>
  <c r="BJ31" i="3" s="1"/>
  <c r="BF31" i="3"/>
  <c r="BG31" i="3" s="1"/>
  <c r="BI30" i="3"/>
  <c r="BJ30" i="3" s="1"/>
  <c r="BK30" i="3" s="1"/>
  <c r="BF30" i="3"/>
  <c r="BG30" i="3" s="1"/>
  <c r="BI29" i="3"/>
  <c r="BJ29" i="3" s="1"/>
  <c r="BF29" i="3"/>
  <c r="BG29" i="3" s="1"/>
  <c r="BI28" i="3"/>
  <c r="BJ28" i="3" s="1"/>
  <c r="BK28" i="3" s="1"/>
  <c r="BF28" i="3"/>
  <c r="BG28" i="3" s="1"/>
  <c r="BI27" i="3"/>
  <c r="BJ27" i="3" s="1"/>
  <c r="BF27" i="3"/>
  <c r="BG27" i="3" s="1"/>
  <c r="BI26" i="3"/>
  <c r="BJ26" i="3" s="1"/>
  <c r="BK26" i="3" s="1"/>
  <c r="BF26" i="3"/>
  <c r="BG26" i="3" s="1"/>
  <c r="BI25" i="3"/>
  <c r="BJ25" i="3" s="1"/>
  <c r="BF25" i="3"/>
  <c r="BG25" i="3" s="1"/>
  <c r="BI24" i="3"/>
  <c r="BJ24" i="3" s="1"/>
  <c r="BK24" i="3" s="1"/>
  <c r="BF24" i="3"/>
  <c r="BG24" i="3" s="1"/>
  <c r="BI23" i="3"/>
  <c r="BJ23" i="3" s="1"/>
  <c r="BF23" i="3"/>
  <c r="BG23" i="3" s="1"/>
  <c r="BI22" i="3"/>
  <c r="BJ22" i="3" s="1"/>
  <c r="BK22" i="3" s="1"/>
  <c r="BF22" i="3"/>
  <c r="BG22" i="3" s="1"/>
  <c r="BI21" i="3"/>
  <c r="BJ21" i="3" s="1"/>
  <c r="BF21" i="3"/>
  <c r="BG21" i="3" s="1"/>
  <c r="BI20" i="3"/>
  <c r="BJ20" i="3" s="1"/>
  <c r="BK20" i="3" s="1"/>
  <c r="BF20" i="3"/>
  <c r="BG20" i="3" s="1"/>
  <c r="BI19" i="3"/>
  <c r="BJ19" i="3" s="1"/>
  <c r="BF19" i="3"/>
  <c r="BG19" i="3" s="1"/>
  <c r="BI18" i="3"/>
  <c r="BJ18" i="3" s="1"/>
  <c r="BK18" i="3" s="1"/>
  <c r="BF18" i="3"/>
  <c r="BG18" i="3" s="1"/>
  <c r="BI17" i="3"/>
  <c r="BJ17" i="3" s="1"/>
  <c r="BF17" i="3"/>
  <c r="BG17" i="3" s="1"/>
  <c r="BI16" i="3"/>
  <c r="BJ16" i="3" s="1"/>
  <c r="BK16" i="3" s="1"/>
  <c r="BF16" i="3"/>
  <c r="BG16" i="3" s="1"/>
  <c r="BI15" i="3"/>
  <c r="BJ15" i="3" s="1"/>
  <c r="BF15" i="3"/>
  <c r="BG15" i="3" s="1"/>
  <c r="BI14" i="3"/>
  <c r="BJ14" i="3" s="1"/>
  <c r="BK14" i="3" s="1"/>
  <c r="BF14" i="3"/>
  <c r="BG14" i="3" s="1"/>
  <c r="BI13" i="3"/>
  <c r="BJ13" i="3" s="1"/>
  <c r="BF13" i="3"/>
  <c r="BG13" i="3" s="1"/>
  <c r="BI12" i="3"/>
  <c r="BJ12" i="3" s="1"/>
  <c r="BK12" i="3" s="1"/>
  <c r="BF12" i="3"/>
  <c r="BG12" i="3" s="1"/>
  <c r="BI11" i="3"/>
  <c r="BJ11" i="3" s="1"/>
  <c r="BF11" i="3"/>
  <c r="BG11" i="3" s="1"/>
  <c r="BI10" i="3"/>
  <c r="BJ10" i="3" s="1"/>
  <c r="BK10" i="3" s="1"/>
  <c r="BF10" i="3"/>
  <c r="BG10" i="3" s="1"/>
  <c r="P16" i="17" l="1"/>
  <c r="O16" i="17"/>
  <c r="BH14" i="3"/>
  <c r="BH16" i="3"/>
  <c r="BH22" i="3"/>
  <c r="BH24" i="3"/>
  <c r="BH28" i="3"/>
  <c r="BH15" i="3"/>
  <c r="BH25" i="3"/>
  <c r="BH31" i="3"/>
  <c r="BH33" i="3"/>
  <c r="BH35" i="3"/>
  <c r="BH37" i="3"/>
  <c r="BH39" i="3"/>
  <c r="BH41" i="3"/>
  <c r="BH27" i="3"/>
  <c r="BH29" i="3"/>
  <c r="BH17" i="3"/>
  <c r="BH19" i="3"/>
  <c r="BH21" i="3"/>
  <c r="BH23" i="3"/>
  <c r="BK13" i="3"/>
  <c r="BK15" i="3"/>
  <c r="BK19" i="3"/>
  <c r="BK21" i="3"/>
  <c r="BK23" i="3"/>
  <c r="BK25" i="3"/>
  <c r="BK27" i="3"/>
  <c r="BK29" i="3"/>
  <c r="BK31" i="3"/>
  <c r="BK33" i="3"/>
  <c r="BK35" i="3"/>
  <c r="BK37" i="3"/>
  <c r="BK39" i="3"/>
  <c r="BK41" i="3"/>
  <c r="BH11" i="3"/>
  <c r="BH13" i="3"/>
  <c r="BK11" i="3"/>
  <c r="BK17" i="3"/>
  <c r="BH10" i="3"/>
  <c r="BH12" i="3"/>
  <c r="BH18" i="3"/>
  <c r="BH20" i="3"/>
  <c r="BH26" i="3"/>
  <c r="BH30" i="3"/>
  <c r="BH32" i="3"/>
  <c r="BH34" i="3"/>
  <c r="BH36" i="3"/>
  <c r="BH38" i="3"/>
  <c r="BH40" i="3"/>
  <c r="BH42" i="3"/>
  <c r="C12" i="10"/>
  <c r="Y7" i="9"/>
  <c r="C13" i="10" s="1"/>
  <c r="Y8" i="9"/>
  <c r="C14" i="10" s="1"/>
  <c r="Y9" i="9"/>
  <c r="C15" i="10" s="1"/>
  <c r="Y10" i="9"/>
  <c r="C16" i="10" s="1"/>
  <c r="Y11" i="9"/>
  <c r="C17" i="10" s="1"/>
  <c r="Y12" i="9"/>
  <c r="C18" i="10" s="1"/>
  <c r="Y13" i="9"/>
  <c r="C19" i="10" s="1"/>
  <c r="Y14" i="9"/>
  <c r="C20" i="10" s="1"/>
  <c r="Y15" i="9"/>
  <c r="C21" i="10" s="1"/>
  <c r="Y16" i="9"/>
  <c r="C22" i="10" s="1"/>
  <c r="Y17" i="9"/>
  <c r="C23" i="10" s="1"/>
  <c r="Y18" i="9"/>
  <c r="C24" i="10" s="1"/>
  <c r="Y19" i="9"/>
  <c r="C25" i="10" s="1"/>
  <c r="Y20" i="9"/>
  <c r="C26" i="10" s="1"/>
  <c r="Y21" i="9"/>
  <c r="C27" i="10" s="1"/>
  <c r="Y22" i="9"/>
  <c r="C28" i="10" s="1"/>
  <c r="Y23" i="9"/>
  <c r="C29" i="10" s="1"/>
  <c r="Y24" i="9"/>
  <c r="C30" i="10" s="1"/>
  <c r="Y25" i="9"/>
  <c r="C31" i="10" s="1"/>
  <c r="Y26" i="9"/>
  <c r="C32" i="10" s="1"/>
  <c r="Y27" i="9"/>
  <c r="C33" i="10" s="1"/>
  <c r="Y28" i="9"/>
  <c r="C34" i="10" s="1"/>
  <c r="Y29" i="9"/>
  <c r="C35" i="10" s="1"/>
  <c r="Y30" i="9"/>
  <c r="C36" i="10" s="1"/>
  <c r="Y31" i="9"/>
  <c r="C37" i="10" s="1"/>
  <c r="Y32" i="9"/>
  <c r="C38" i="10" s="1"/>
  <c r="Y33" i="9"/>
  <c r="C39" i="10" s="1"/>
  <c r="Y34" i="9"/>
  <c r="C40" i="10" s="1"/>
  <c r="Y35" i="9"/>
  <c r="C41" i="10" s="1"/>
  <c r="Y36" i="9"/>
  <c r="C42" i="10" s="1"/>
  <c r="Y37" i="9"/>
  <c r="C43" i="10" s="1"/>
  <c r="Y38" i="9"/>
  <c r="C44" i="10" s="1"/>
  <c r="Y39" i="9"/>
  <c r="C45" i="10" s="1"/>
  <c r="Y40" i="9"/>
  <c r="C46" i="10" s="1"/>
  <c r="Y41" i="9"/>
  <c r="C47" i="10" s="1"/>
  <c r="Y42" i="9"/>
  <c r="C48" i="10" s="1"/>
  <c r="B12" i="10"/>
  <c r="B13" i="10"/>
  <c r="W8" i="9"/>
  <c r="B14" i="10" s="1"/>
  <c r="W9" i="9"/>
  <c r="B15" i="10" s="1"/>
  <c r="W10" i="9"/>
  <c r="B16" i="10" s="1"/>
  <c r="W11" i="9"/>
  <c r="B17" i="10" s="1"/>
  <c r="W12" i="9"/>
  <c r="B18" i="10" s="1"/>
  <c r="W13" i="9"/>
  <c r="B19" i="10" s="1"/>
  <c r="W14" i="9"/>
  <c r="B20" i="10" s="1"/>
  <c r="W15" i="9"/>
  <c r="B21" i="10" s="1"/>
  <c r="W16" i="9"/>
  <c r="B22" i="10" s="1"/>
  <c r="W17" i="9"/>
  <c r="B23" i="10" s="1"/>
  <c r="W18" i="9"/>
  <c r="B24" i="10" s="1"/>
  <c r="W19" i="9"/>
  <c r="B25" i="10" s="1"/>
  <c r="W20" i="9"/>
  <c r="B26" i="10" s="1"/>
  <c r="W21" i="9"/>
  <c r="B27" i="10" s="1"/>
  <c r="W22" i="9"/>
  <c r="B28" i="10" s="1"/>
  <c r="W23" i="9"/>
  <c r="B29" i="10" s="1"/>
  <c r="W24" i="9"/>
  <c r="B30" i="10" s="1"/>
  <c r="W25" i="9"/>
  <c r="B31" i="10" s="1"/>
  <c r="W26" i="9"/>
  <c r="B32" i="10" s="1"/>
  <c r="W27" i="9"/>
  <c r="B33" i="10" s="1"/>
  <c r="W28" i="9"/>
  <c r="B34" i="10" s="1"/>
  <c r="W29" i="9"/>
  <c r="B35" i="10" s="1"/>
  <c r="W30" i="9"/>
  <c r="B36" i="10" s="1"/>
  <c r="W31" i="9"/>
  <c r="W32" i="9"/>
  <c r="W33" i="9"/>
  <c r="W34" i="9"/>
  <c r="W35" i="9"/>
  <c r="W36" i="9"/>
  <c r="W37" i="9"/>
  <c r="W38" i="9"/>
  <c r="W39" i="9"/>
  <c r="W40" i="9"/>
  <c r="W41" i="9"/>
  <c r="W42" i="9"/>
  <c r="C11" i="10"/>
  <c r="B11" i="10"/>
  <c r="BS34" i="3" l="1"/>
  <c r="BM34" i="3"/>
  <c r="BP34" i="3"/>
  <c r="BS41" i="3"/>
  <c r="BM41" i="3"/>
  <c r="BP41" i="3"/>
  <c r="BM32" i="3"/>
  <c r="BP32" i="3"/>
  <c r="BS32" i="3"/>
  <c r="BM39" i="3"/>
  <c r="BP39" i="3"/>
  <c r="BS39" i="3"/>
  <c r="BM24" i="3"/>
  <c r="BP24" i="3"/>
  <c r="BS24" i="3"/>
  <c r="BP28" i="3"/>
  <c r="BS28" i="3"/>
  <c r="BM28" i="3"/>
  <c r="BM30" i="3"/>
  <c r="BP30" i="3"/>
  <c r="BS30" i="3"/>
  <c r="BM13" i="3"/>
  <c r="BP13" i="3"/>
  <c r="BS13" i="3"/>
  <c r="BM23" i="3"/>
  <c r="BP23" i="3"/>
  <c r="BS23" i="3"/>
  <c r="BM37" i="3"/>
  <c r="BP37" i="3"/>
  <c r="BS37" i="3"/>
  <c r="BM22" i="3"/>
  <c r="BP22" i="3"/>
  <c r="BS22" i="3"/>
  <c r="BM38" i="3"/>
  <c r="BP38" i="3"/>
  <c r="BS38" i="3"/>
  <c r="BP36" i="3"/>
  <c r="BS36" i="3"/>
  <c r="BM36" i="3"/>
  <c r="BP27" i="3"/>
  <c r="BS27" i="3"/>
  <c r="BM27" i="3"/>
  <c r="BS26" i="3"/>
  <c r="BM26" i="3"/>
  <c r="BP26" i="3"/>
  <c r="BP11" i="3"/>
  <c r="BS11" i="3"/>
  <c r="BM11" i="3"/>
  <c r="BM21" i="3"/>
  <c r="BP21" i="3"/>
  <c r="BS21" i="3"/>
  <c r="BP35" i="3"/>
  <c r="BS35" i="3"/>
  <c r="BM35" i="3"/>
  <c r="BM16" i="3"/>
  <c r="BP16" i="3"/>
  <c r="BS16" i="3"/>
  <c r="BP12" i="3"/>
  <c r="BS12" i="3"/>
  <c r="BM12" i="3"/>
  <c r="BM15" i="3"/>
  <c r="BP15" i="3"/>
  <c r="BS15" i="3"/>
  <c r="BS42" i="3"/>
  <c r="BM42" i="3"/>
  <c r="BP42" i="3"/>
  <c r="BP20" i="3"/>
  <c r="BS20" i="3"/>
  <c r="BM20" i="3"/>
  <c r="BP19" i="3"/>
  <c r="BS19" i="3"/>
  <c r="BM19" i="3"/>
  <c r="BS33" i="3"/>
  <c r="BM33" i="3"/>
  <c r="BP33" i="3"/>
  <c r="BM14" i="3"/>
  <c r="BP14" i="3"/>
  <c r="BS14" i="3"/>
  <c r="BM29" i="3"/>
  <c r="BP29" i="3"/>
  <c r="BS29" i="3"/>
  <c r="BM10" i="3"/>
  <c r="BP10" i="3"/>
  <c r="BS10" i="3"/>
  <c r="BM40" i="3"/>
  <c r="BP40" i="3"/>
  <c r="BS40" i="3"/>
  <c r="BS18" i="3"/>
  <c r="BM18" i="3"/>
  <c r="BP18" i="3"/>
  <c r="BS17" i="3"/>
  <c r="BM17" i="3"/>
  <c r="BP17" i="3"/>
  <c r="BM31" i="3"/>
  <c r="BP31" i="3"/>
  <c r="BS31" i="3"/>
  <c r="BS25" i="3"/>
  <c r="BM25" i="3"/>
  <c r="BP25" i="3"/>
  <c r="B42" i="10"/>
  <c r="B47" i="10"/>
  <c r="B39" i="10"/>
  <c r="B41" i="10"/>
  <c r="B40" i="10"/>
  <c r="B46" i="10"/>
  <c r="B45" i="10"/>
  <c r="B37" i="10"/>
  <c r="B43" i="10"/>
  <c r="B48" i="10"/>
  <c r="B38" i="10"/>
  <c r="B44" i="10"/>
  <c r="F48" i="10" l="1"/>
  <c r="I48" i="10"/>
  <c r="I47" i="10"/>
  <c r="F47" i="10"/>
  <c r="I45" i="10"/>
  <c r="I46" i="10"/>
  <c r="F46" i="10"/>
  <c r="F44" i="10"/>
  <c r="I44" i="10"/>
  <c r="F37" i="10"/>
  <c r="I37" i="10"/>
  <c r="F41" i="10"/>
  <c r="I41" i="10"/>
  <c r="F43" i="10"/>
  <c r="I39" i="10"/>
  <c r="F39" i="10"/>
  <c r="F40" i="10"/>
  <c r="I40" i="10"/>
  <c r="I38" i="10"/>
  <c r="F38" i="10"/>
  <c r="I43" i="10"/>
  <c r="F45" i="10"/>
  <c r="F42" i="10"/>
  <c r="I42" i="10"/>
  <c r="A12" i="10" l="1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11" i="10"/>
  <c r="K12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K30" i="10"/>
  <c r="K31" i="10"/>
  <c r="K32" i="10"/>
  <c r="K33" i="10"/>
  <c r="K34" i="10"/>
  <c r="K35" i="10"/>
  <c r="K36" i="10"/>
  <c r="Y5" i="15"/>
  <c r="K11" i="10" l="1"/>
  <c r="AC24" i="15"/>
  <c r="AC23" i="15"/>
  <c r="AC22" i="15"/>
  <c r="AC21" i="15"/>
  <c r="Y6" i="8"/>
  <c r="H12" i="10" s="1"/>
  <c r="I12" i="10" s="1"/>
  <c r="Y7" i="8"/>
  <c r="H13" i="10" s="1"/>
  <c r="I13" i="10" s="1"/>
  <c r="Y8" i="8"/>
  <c r="H14" i="10" s="1"/>
  <c r="I14" i="10" s="1"/>
  <c r="Y9" i="8"/>
  <c r="H15" i="10" s="1"/>
  <c r="I15" i="10" s="1"/>
  <c r="Y10" i="8"/>
  <c r="H16" i="10" s="1"/>
  <c r="I16" i="10" s="1"/>
  <c r="Y11" i="8"/>
  <c r="H17" i="10" s="1"/>
  <c r="I17" i="10" s="1"/>
  <c r="Y12" i="8"/>
  <c r="H18" i="10" s="1"/>
  <c r="I18" i="10" s="1"/>
  <c r="Y13" i="8"/>
  <c r="H19" i="10" s="1"/>
  <c r="I19" i="10" s="1"/>
  <c r="Y14" i="8"/>
  <c r="H20" i="10" s="1"/>
  <c r="I20" i="10" s="1"/>
  <c r="Y15" i="8"/>
  <c r="H21" i="10" s="1"/>
  <c r="I21" i="10" s="1"/>
  <c r="Y16" i="8"/>
  <c r="H22" i="10" s="1"/>
  <c r="I22" i="10" s="1"/>
  <c r="Y17" i="8"/>
  <c r="H23" i="10" s="1"/>
  <c r="I23" i="10" s="1"/>
  <c r="Y18" i="8"/>
  <c r="H24" i="10" s="1"/>
  <c r="I24" i="10" s="1"/>
  <c r="Y19" i="8"/>
  <c r="H25" i="10" s="1"/>
  <c r="I25" i="10" s="1"/>
  <c r="Y20" i="8"/>
  <c r="H26" i="10" s="1"/>
  <c r="I26" i="10" s="1"/>
  <c r="Y21" i="8"/>
  <c r="H27" i="10" s="1"/>
  <c r="I27" i="10" s="1"/>
  <c r="Y22" i="8"/>
  <c r="H28" i="10" s="1"/>
  <c r="I28" i="10" s="1"/>
  <c r="Y23" i="8"/>
  <c r="H29" i="10" s="1"/>
  <c r="I29" i="10" s="1"/>
  <c r="Y24" i="8"/>
  <c r="H30" i="10" s="1"/>
  <c r="I30" i="10" s="1"/>
  <c r="Y25" i="8"/>
  <c r="H31" i="10" s="1"/>
  <c r="I31" i="10" s="1"/>
  <c r="Y26" i="8"/>
  <c r="H32" i="10" s="1"/>
  <c r="I32" i="10" s="1"/>
  <c r="H33" i="10"/>
  <c r="I33" i="10" s="1"/>
  <c r="H34" i="10"/>
  <c r="I34" i="10" s="1"/>
  <c r="H35" i="10"/>
  <c r="I35" i="10" s="1"/>
  <c r="H36" i="10"/>
  <c r="I36" i="10" s="1"/>
  <c r="Y5" i="8"/>
  <c r="E12" i="10"/>
  <c r="F12" i="10" s="1"/>
  <c r="E13" i="10"/>
  <c r="F13" i="10" s="1"/>
  <c r="E14" i="10"/>
  <c r="F14" i="10" s="1"/>
  <c r="E15" i="10"/>
  <c r="F15" i="10" s="1"/>
  <c r="E16" i="10"/>
  <c r="F16" i="10" s="1"/>
  <c r="E17" i="10"/>
  <c r="F17" i="10" s="1"/>
  <c r="E18" i="10"/>
  <c r="F18" i="10" s="1"/>
  <c r="E19" i="10"/>
  <c r="F19" i="10" s="1"/>
  <c r="E20" i="10"/>
  <c r="F20" i="10" s="1"/>
  <c r="E21" i="10"/>
  <c r="F21" i="10" s="1"/>
  <c r="E22" i="10"/>
  <c r="F22" i="10" s="1"/>
  <c r="E23" i="10"/>
  <c r="F23" i="10" s="1"/>
  <c r="E24" i="10"/>
  <c r="F24" i="10" s="1"/>
  <c r="E25" i="10"/>
  <c r="F25" i="10" s="1"/>
  <c r="E26" i="10"/>
  <c r="F26" i="10" s="1"/>
  <c r="E27" i="10"/>
  <c r="F27" i="10" s="1"/>
  <c r="E28" i="10"/>
  <c r="F28" i="10" s="1"/>
  <c r="E29" i="10"/>
  <c r="F29" i="10" s="1"/>
  <c r="E30" i="10"/>
  <c r="F30" i="10" s="1"/>
  <c r="E31" i="10"/>
  <c r="F31" i="10" s="1"/>
  <c r="E32" i="10"/>
  <c r="F32" i="10" s="1"/>
  <c r="E33" i="10"/>
  <c r="F33" i="10" s="1"/>
  <c r="E34" i="10"/>
  <c r="F34" i="10" s="1"/>
  <c r="E35" i="10"/>
  <c r="F35" i="10" s="1"/>
  <c r="E36" i="10"/>
  <c r="F36" i="10" s="1"/>
  <c r="E11" i="10"/>
  <c r="F11" i="10" s="1"/>
  <c r="H11" i="10" l="1"/>
  <c r="I11" i="10" s="1"/>
  <c r="AC21" i="8"/>
  <c r="AC23" i="8"/>
  <c r="AC22" i="8"/>
  <c r="AC20" i="8"/>
  <c r="G5" i="15"/>
  <c r="G5" i="8"/>
  <c r="O5" i="5"/>
  <c r="G5" i="5"/>
  <c r="BI43" i="3" l="1"/>
  <c r="BI44" i="3"/>
  <c r="L40" i="10" l="1"/>
  <c r="L39" i="10"/>
  <c r="L43" i="10"/>
  <c r="L42" i="10"/>
  <c r="L45" i="10"/>
  <c r="L48" i="10"/>
  <c r="L47" i="10"/>
  <c r="L44" i="10"/>
  <c r="L46" i="10"/>
  <c r="L38" i="10"/>
  <c r="L37" i="10"/>
  <c r="L41" i="10"/>
  <c r="BT18" i="3"/>
  <c r="BT26" i="3"/>
  <c r="BT34" i="3"/>
  <c r="BT42" i="3"/>
  <c r="BT40" i="3"/>
  <c r="BT25" i="3"/>
  <c r="BT11" i="3"/>
  <c r="BT19" i="3"/>
  <c r="BT27" i="3"/>
  <c r="BT35" i="3"/>
  <c r="BT43" i="3"/>
  <c r="BT24" i="3"/>
  <c r="BT17" i="3"/>
  <c r="BT41" i="3"/>
  <c r="BT12" i="3"/>
  <c r="BT20" i="3"/>
  <c r="BT28" i="3"/>
  <c r="BT36" i="3"/>
  <c r="BT44" i="3"/>
  <c r="BT33" i="3"/>
  <c r="BT13" i="3"/>
  <c r="BT21" i="3"/>
  <c r="BT29" i="3"/>
  <c r="BT37" i="3"/>
  <c r="BT14" i="3"/>
  <c r="BT22" i="3"/>
  <c r="BT30" i="3"/>
  <c r="BT38" i="3"/>
  <c r="BT16" i="3"/>
  <c r="BT15" i="3"/>
  <c r="BT23" i="3"/>
  <c r="BT31" i="3"/>
  <c r="BT39" i="3"/>
  <c r="BT32" i="3"/>
  <c r="BN18" i="3"/>
  <c r="BN23" i="3"/>
  <c r="BN27" i="3"/>
  <c r="BN31" i="3"/>
  <c r="BN28" i="3"/>
  <c r="BN25" i="3"/>
  <c r="BN11" i="3"/>
  <c r="BN20" i="3"/>
  <c r="BN19" i="3"/>
  <c r="BN22" i="3"/>
  <c r="BN16" i="3"/>
  <c r="BN15" i="3"/>
  <c r="BN35" i="3"/>
  <c r="BN32" i="3"/>
  <c r="BN33" i="3"/>
  <c r="BN10" i="3"/>
  <c r="BN39" i="3"/>
  <c r="BN36" i="3"/>
  <c r="BN41" i="3"/>
  <c r="BN26" i="3"/>
  <c r="BN30" i="3"/>
  <c r="BN34" i="3"/>
  <c r="BN14" i="3"/>
  <c r="BN12" i="3"/>
  <c r="BN13" i="3"/>
  <c r="BN24" i="3"/>
  <c r="BN40" i="3"/>
  <c r="BN21" i="3"/>
  <c r="BN42" i="3"/>
  <c r="BN38" i="3"/>
  <c r="BN17" i="3"/>
  <c r="BN29" i="3"/>
  <c r="BN37" i="3"/>
  <c r="BT10" i="3"/>
  <c r="L15" i="10"/>
  <c r="L23" i="10"/>
  <c r="L31" i="10"/>
  <c r="L16" i="10"/>
  <c r="L24" i="10"/>
  <c r="L32" i="10"/>
  <c r="L17" i="10"/>
  <c r="L25" i="10"/>
  <c r="L33" i="10"/>
  <c r="L18" i="10"/>
  <c r="L26" i="10"/>
  <c r="L34" i="10"/>
  <c r="L19" i="10"/>
  <c r="L27" i="10"/>
  <c r="L35" i="10"/>
  <c r="L20" i="10"/>
  <c r="L28" i="10"/>
  <c r="L36" i="10"/>
  <c r="L21" i="10"/>
  <c r="L29" i="10"/>
  <c r="L22" i="10"/>
  <c r="L30" i="10"/>
  <c r="L14" i="10"/>
  <c r="L13" i="10"/>
  <c r="L12" i="10"/>
  <c r="L11" i="10"/>
  <c r="O5" i="15"/>
  <c r="A5" i="15"/>
  <c r="BQ14" i="3" l="1"/>
  <c r="BQ41" i="3"/>
  <c r="BQ13" i="3"/>
  <c r="BQ39" i="3"/>
  <c r="BQ20" i="3"/>
  <c r="BQ15" i="3"/>
  <c r="BQ18" i="3"/>
  <c r="BQ11" i="3"/>
  <c r="BQ10" i="3"/>
  <c r="BQ19" i="3"/>
  <c r="BQ28" i="3"/>
  <c r="BQ25" i="3"/>
  <c r="BQ31" i="3"/>
  <c r="BQ17" i="3"/>
  <c r="BQ12" i="3"/>
  <c r="BQ32" i="3"/>
  <c r="BQ30" i="3"/>
  <c r="BQ24" i="3"/>
  <c r="BQ40" i="3"/>
  <c r="BQ37" i="3"/>
  <c r="BQ22" i="3"/>
  <c r="BQ16" i="3"/>
  <c r="BQ29" i="3"/>
  <c r="BQ35" i="3"/>
  <c r="BQ36" i="3"/>
  <c r="BQ33" i="3"/>
  <c r="BQ34" i="3"/>
  <c r="BQ38" i="3"/>
  <c r="BQ23" i="3"/>
  <c r="BQ21" i="3"/>
  <c r="BQ27" i="3"/>
  <c r="BQ26" i="3"/>
  <c r="BQ42" i="3"/>
  <c r="A5" i="8" l="1"/>
  <c r="A5" i="5"/>
  <c r="A102" i="13"/>
  <c r="B102" i="13"/>
  <c r="C102" i="13"/>
  <c r="D102" i="13"/>
  <c r="E102" i="13"/>
  <c r="F102" i="13"/>
  <c r="G102" i="13"/>
  <c r="A103" i="13"/>
  <c r="B103" i="13"/>
  <c r="C103" i="13"/>
  <c r="D103" i="13"/>
  <c r="E103" i="13"/>
  <c r="F103" i="13"/>
  <c r="G103" i="13"/>
  <c r="A104" i="13"/>
  <c r="B104" i="13"/>
  <c r="C104" i="13"/>
  <c r="D104" i="13"/>
  <c r="E104" i="13"/>
  <c r="F104" i="13"/>
  <c r="G104" i="13"/>
  <c r="A105" i="13"/>
  <c r="B105" i="13"/>
  <c r="C105" i="13"/>
  <c r="D105" i="13"/>
  <c r="E105" i="13"/>
  <c r="F105" i="13"/>
  <c r="G105" i="13"/>
  <c r="A106" i="13"/>
  <c r="B106" i="13"/>
  <c r="C106" i="13"/>
  <c r="D106" i="13"/>
  <c r="E106" i="13"/>
  <c r="F106" i="13"/>
  <c r="G106" i="13"/>
  <c r="A107" i="13"/>
  <c r="B107" i="13"/>
  <c r="C107" i="13"/>
  <c r="D107" i="13"/>
  <c r="E107" i="13"/>
  <c r="F107" i="13"/>
  <c r="G107" i="13"/>
  <c r="A108" i="13"/>
  <c r="B108" i="13"/>
  <c r="C108" i="13"/>
  <c r="D108" i="13"/>
  <c r="E108" i="13"/>
  <c r="F108" i="13"/>
  <c r="G108" i="13"/>
  <c r="A109" i="13"/>
  <c r="B109" i="13"/>
  <c r="C109" i="13"/>
  <c r="D109" i="13"/>
  <c r="E109" i="13"/>
  <c r="F109" i="13"/>
  <c r="G109" i="13"/>
  <c r="A110" i="13"/>
  <c r="B110" i="13"/>
  <c r="C110" i="13"/>
  <c r="D110" i="13"/>
  <c r="E110" i="13"/>
  <c r="F110" i="13"/>
  <c r="G110" i="13"/>
  <c r="A111" i="13"/>
  <c r="B111" i="13"/>
  <c r="C111" i="13"/>
  <c r="D111" i="13"/>
  <c r="E111" i="13"/>
  <c r="F111" i="13"/>
  <c r="G111" i="13"/>
  <c r="A112" i="13"/>
  <c r="B112" i="13"/>
  <c r="C112" i="13"/>
  <c r="D112" i="13"/>
  <c r="E112" i="13"/>
  <c r="F112" i="13"/>
  <c r="G112" i="13"/>
  <c r="A113" i="13"/>
  <c r="B113" i="13"/>
  <c r="C113" i="13"/>
  <c r="D113" i="13"/>
  <c r="E113" i="13"/>
  <c r="F113" i="13"/>
  <c r="G113" i="13"/>
  <c r="A114" i="13"/>
  <c r="B114" i="13"/>
  <c r="C114" i="13"/>
  <c r="D114" i="13"/>
  <c r="E114" i="13"/>
  <c r="F114" i="13"/>
  <c r="G114" i="13"/>
  <c r="A115" i="13"/>
  <c r="B115" i="13"/>
  <c r="C115" i="13"/>
  <c r="D115" i="13"/>
  <c r="E115" i="13"/>
  <c r="F115" i="13"/>
  <c r="G115" i="13"/>
  <c r="A116" i="13"/>
  <c r="B116" i="13"/>
  <c r="C116" i="13"/>
  <c r="D116" i="13"/>
  <c r="E116" i="13"/>
  <c r="F116" i="13"/>
  <c r="G116" i="13"/>
  <c r="A117" i="13"/>
  <c r="B117" i="13"/>
  <c r="C117" i="13"/>
  <c r="D117" i="13"/>
  <c r="E117" i="13"/>
  <c r="F117" i="13"/>
  <c r="G117" i="13"/>
  <c r="A118" i="13"/>
  <c r="B118" i="13"/>
  <c r="C118" i="13"/>
  <c r="D118" i="13"/>
  <c r="E118" i="13"/>
  <c r="F118" i="13"/>
  <c r="G118" i="13"/>
  <c r="A119" i="13"/>
  <c r="B119" i="13"/>
  <c r="C119" i="13"/>
  <c r="D119" i="13"/>
  <c r="E119" i="13"/>
  <c r="F119" i="13"/>
  <c r="G119" i="13"/>
  <c r="A120" i="13"/>
  <c r="B120" i="13"/>
  <c r="C120" i="13"/>
  <c r="D120" i="13"/>
  <c r="E120" i="13"/>
  <c r="F120" i="13"/>
  <c r="G120" i="13"/>
  <c r="A121" i="13"/>
  <c r="B121" i="13"/>
  <c r="C121" i="13"/>
  <c r="D121" i="13"/>
  <c r="E121" i="13"/>
  <c r="F121" i="13"/>
  <c r="G121" i="13"/>
  <c r="A122" i="13"/>
  <c r="B122" i="13"/>
  <c r="C122" i="13"/>
  <c r="D122" i="13"/>
  <c r="E122" i="13"/>
  <c r="F122" i="13"/>
  <c r="G122" i="13"/>
  <c r="A123" i="13"/>
  <c r="B123" i="13"/>
  <c r="C123" i="13"/>
  <c r="D123" i="13"/>
  <c r="E123" i="13"/>
  <c r="F123" i="13"/>
  <c r="G123" i="13"/>
  <c r="A124" i="13"/>
  <c r="B124" i="13"/>
  <c r="C124" i="13"/>
  <c r="D124" i="13"/>
  <c r="E124" i="13"/>
  <c r="F124" i="13"/>
  <c r="G124" i="13"/>
  <c r="A125" i="13"/>
  <c r="B125" i="13"/>
  <c r="C125" i="13"/>
  <c r="D125" i="13"/>
  <c r="E125" i="13"/>
  <c r="F125" i="13"/>
  <c r="G125" i="13"/>
  <c r="A126" i="13"/>
  <c r="B126" i="13"/>
  <c r="C126" i="13"/>
  <c r="D126" i="13"/>
  <c r="E126" i="13"/>
  <c r="F126" i="13"/>
  <c r="G126" i="13"/>
  <c r="A127" i="13"/>
  <c r="B127" i="13"/>
  <c r="C127" i="13"/>
  <c r="D127" i="13"/>
  <c r="E127" i="13"/>
  <c r="F127" i="13"/>
  <c r="G127" i="13"/>
  <c r="A128" i="13"/>
  <c r="B128" i="13"/>
  <c r="C128" i="13"/>
  <c r="D128" i="13"/>
  <c r="E128" i="13"/>
  <c r="F128" i="13"/>
  <c r="G128" i="13"/>
  <c r="A129" i="13"/>
  <c r="B129" i="13"/>
  <c r="C129" i="13"/>
  <c r="D129" i="13"/>
  <c r="E129" i="13"/>
  <c r="F129" i="13"/>
  <c r="G129" i="13"/>
  <c r="A130" i="13"/>
  <c r="B130" i="13"/>
  <c r="C130" i="13"/>
  <c r="D130" i="13"/>
  <c r="E130" i="13"/>
  <c r="F130" i="13"/>
  <c r="G130" i="13"/>
  <c r="A131" i="13"/>
  <c r="B131" i="13"/>
  <c r="C131" i="13"/>
  <c r="D131" i="13"/>
  <c r="E131" i="13"/>
  <c r="F131" i="13"/>
  <c r="G131" i="13"/>
  <c r="A132" i="13"/>
  <c r="B132" i="13"/>
  <c r="C132" i="13"/>
  <c r="D132" i="13"/>
  <c r="E132" i="13"/>
  <c r="F132" i="13"/>
  <c r="G132" i="13"/>
  <c r="A133" i="13"/>
  <c r="B133" i="13"/>
  <c r="C133" i="13"/>
  <c r="D133" i="13"/>
  <c r="E133" i="13"/>
  <c r="F133" i="13"/>
  <c r="G133" i="13"/>
  <c r="A134" i="13"/>
  <c r="B134" i="13"/>
  <c r="C134" i="13"/>
  <c r="D134" i="13"/>
  <c r="E134" i="13"/>
  <c r="F134" i="13"/>
  <c r="G134" i="13"/>
  <c r="A135" i="13"/>
  <c r="B135" i="13"/>
  <c r="C135" i="13"/>
  <c r="D135" i="13"/>
  <c r="E135" i="13"/>
  <c r="F135" i="13"/>
  <c r="G135" i="13"/>
  <c r="A136" i="13"/>
  <c r="B136" i="13"/>
  <c r="C136" i="13"/>
  <c r="D136" i="13"/>
  <c r="E136" i="13"/>
  <c r="F136" i="13"/>
  <c r="G136" i="13"/>
  <c r="A137" i="13"/>
  <c r="B137" i="13"/>
  <c r="C137" i="13"/>
  <c r="D137" i="13"/>
  <c r="E137" i="13"/>
  <c r="F137" i="13"/>
  <c r="G137" i="13"/>
  <c r="A138" i="13"/>
  <c r="B138" i="13"/>
  <c r="C138" i="13"/>
  <c r="D138" i="13"/>
  <c r="E138" i="13"/>
  <c r="F138" i="13"/>
  <c r="G138" i="13"/>
  <c r="A139" i="13"/>
  <c r="B139" i="13"/>
  <c r="C139" i="13"/>
  <c r="D139" i="13"/>
  <c r="E139" i="13"/>
  <c r="F139" i="13"/>
  <c r="G139" i="13"/>
  <c r="A140" i="13"/>
  <c r="B140" i="13"/>
  <c r="C140" i="13"/>
  <c r="D140" i="13"/>
  <c r="E140" i="13"/>
  <c r="F140" i="13"/>
  <c r="G140" i="13"/>
  <c r="A141" i="13"/>
  <c r="B141" i="13"/>
  <c r="C141" i="13"/>
  <c r="D141" i="13"/>
  <c r="E141" i="13"/>
  <c r="F141" i="13"/>
  <c r="G141" i="13"/>
  <c r="A142" i="13"/>
  <c r="B142" i="13"/>
  <c r="C142" i="13"/>
  <c r="D142" i="13"/>
  <c r="E142" i="13"/>
  <c r="F142" i="13"/>
  <c r="G142" i="13"/>
  <c r="A143" i="13"/>
  <c r="B143" i="13"/>
  <c r="C143" i="13"/>
  <c r="D143" i="13"/>
  <c r="E143" i="13"/>
  <c r="F143" i="13"/>
  <c r="G143" i="13"/>
  <c r="A144" i="13"/>
  <c r="B144" i="13"/>
  <c r="C144" i="13"/>
  <c r="D144" i="13"/>
  <c r="E144" i="13"/>
  <c r="F144" i="13"/>
  <c r="G144" i="13"/>
  <c r="A145" i="13"/>
  <c r="B145" i="13"/>
  <c r="C145" i="13"/>
  <c r="D145" i="13"/>
  <c r="E145" i="13"/>
  <c r="F145" i="13"/>
  <c r="G145" i="13"/>
  <c r="A146" i="13"/>
  <c r="B146" i="13"/>
  <c r="C146" i="13"/>
  <c r="D146" i="13"/>
  <c r="E146" i="13"/>
  <c r="F146" i="13"/>
  <c r="G146" i="13"/>
  <c r="A147" i="13"/>
  <c r="B147" i="13"/>
  <c r="C147" i="13"/>
  <c r="D147" i="13"/>
  <c r="E147" i="13"/>
  <c r="F147" i="13"/>
  <c r="G147" i="13"/>
  <c r="A148" i="13"/>
  <c r="B148" i="13"/>
  <c r="C148" i="13"/>
  <c r="D148" i="13"/>
  <c r="E148" i="13"/>
  <c r="F148" i="13"/>
  <c r="G148" i="13"/>
  <c r="A149" i="13"/>
  <c r="B149" i="13"/>
  <c r="C149" i="13"/>
  <c r="D149" i="13"/>
  <c r="E149" i="13"/>
  <c r="F149" i="13"/>
  <c r="G149" i="13"/>
  <c r="A150" i="13"/>
  <c r="B150" i="13"/>
  <c r="C150" i="13"/>
  <c r="D150" i="13"/>
  <c r="E150" i="13"/>
  <c r="F150" i="13"/>
  <c r="G150" i="13"/>
  <c r="A151" i="13"/>
  <c r="B151" i="13"/>
  <c r="C151" i="13"/>
  <c r="D151" i="13"/>
  <c r="E151" i="13"/>
  <c r="F151" i="13"/>
  <c r="G151" i="13"/>
  <c r="A152" i="13"/>
  <c r="B152" i="13"/>
  <c r="C152" i="13"/>
  <c r="D152" i="13"/>
  <c r="E152" i="13"/>
  <c r="F152" i="13"/>
  <c r="G152" i="13"/>
  <c r="A153" i="13"/>
  <c r="B153" i="13"/>
  <c r="C153" i="13"/>
  <c r="D153" i="13"/>
  <c r="E153" i="13"/>
  <c r="F153" i="13"/>
  <c r="G153" i="13"/>
  <c r="A154" i="13"/>
  <c r="B154" i="13"/>
  <c r="C154" i="13"/>
  <c r="D154" i="13"/>
  <c r="E154" i="13"/>
  <c r="F154" i="13"/>
  <c r="G154" i="13"/>
  <c r="A155" i="13"/>
  <c r="B155" i="13"/>
  <c r="C155" i="13"/>
  <c r="D155" i="13"/>
  <c r="E155" i="13"/>
  <c r="F155" i="13"/>
  <c r="G155" i="13"/>
  <c r="A156" i="13"/>
  <c r="B156" i="13"/>
  <c r="C156" i="13"/>
  <c r="D156" i="13"/>
  <c r="E156" i="13"/>
  <c r="F156" i="13"/>
  <c r="G156" i="13"/>
  <c r="A157" i="13"/>
  <c r="B157" i="13"/>
  <c r="C157" i="13"/>
  <c r="D157" i="13"/>
  <c r="E157" i="13"/>
  <c r="F157" i="13"/>
  <c r="G157" i="13"/>
  <c r="A158" i="13"/>
  <c r="B158" i="13"/>
  <c r="C158" i="13"/>
  <c r="D158" i="13"/>
  <c r="E158" i="13"/>
  <c r="F158" i="13"/>
  <c r="G158" i="13"/>
  <c r="A159" i="13"/>
  <c r="B159" i="13"/>
  <c r="C159" i="13"/>
  <c r="D159" i="13"/>
  <c r="E159" i="13"/>
  <c r="F159" i="13"/>
  <c r="G159" i="13"/>
  <c r="A160" i="13"/>
  <c r="B160" i="13"/>
  <c r="C160" i="13"/>
  <c r="D160" i="13"/>
  <c r="E160" i="13"/>
  <c r="F160" i="13"/>
  <c r="G160" i="13"/>
  <c r="A161" i="13"/>
  <c r="B161" i="13"/>
  <c r="C161" i="13"/>
  <c r="D161" i="13"/>
  <c r="E161" i="13"/>
  <c r="F161" i="13"/>
  <c r="G161" i="13"/>
  <c r="A162" i="13"/>
  <c r="B162" i="13"/>
  <c r="C162" i="13"/>
  <c r="D162" i="13"/>
  <c r="E162" i="13"/>
  <c r="F162" i="13"/>
  <c r="G162" i="13"/>
  <c r="A163" i="13"/>
  <c r="B163" i="13"/>
  <c r="C163" i="13"/>
  <c r="D163" i="13"/>
  <c r="E163" i="13"/>
  <c r="F163" i="13"/>
  <c r="G163" i="13"/>
  <c r="A164" i="13"/>
  <c r="B164" i="13"/>
  <c r="C164" i="13"/>
  <c r="D164" i="13"/>
  <c r="E164" i="13"/>
  <c r="F164" i="13"/>
  <c r="G164" i="13"/>
  <c r="A165" i="13"/>
  <c r="B165" i="13"/>
  <c r="C165" i="13"/>
  <c r="D165" i="13"/>
  <c r="E165" i="13"/>
  <c r="F165" i="13"/>
  <c r="G165" i="13"/>
  <c r="A166" i="13"/>
  <c r="B166" i="13"/>
  <c r="C166" i="13"/>
  <c r="D166" i="13"/>
  <c r="E166" i="13"/>
  <c r="F166" i="13"/>
  <c r="G166" i="13"/>
  <c r="A167" i="13"/>
  <c r="B167" i="13"/>
  <c r="C167" i="13"/>
  <c r="D167" i="13"/>
  <c r="E167" i="13"/>
  <c r="F167" i="13"/>
  <c r="G167" i="13"/>
  <c r="A168" i="13"/>
  <c r="B168" i="13"/>
  <c r="C168" i="13"/>
  <c r="D168" i="13"/>
  <c r="E168" i="13"/>
  <c r="F168" i="13"/>
  <c r="G168" i="13"/>
  <c r="A169" i="13"/>
  <c r="B169" i="13"/>
  <c r="C169" i="13"/>
  <c r="D169" i="13"/>
  <c r="E169" i="13"/>
  <c r="F169" i="13"/>
  <c r="G169" i="13"/>
  <c r="A170" i="13"/>
  <c r="B170" i="13"/>
  <c r="C170" i="13"/>
  <c r="D170" i="13"/>
  <c r="E170" i="13"/>
  <c r="F170" i="13"/>
  <c r="G170" i="13"/>
  <c r="A171" i="13"/>
  <c r="B171" i="13"/>
  <c r="C171" i="13"/>
  <c r="D171" i="13"/>
  <c r="E171" i="13"/>
  <c r="F171" i="13"/>
  <c r="G171" i="13"/>
  <c r="A172" i="13"/>
  <c r="B172" i="13"/>
  <c r="C172" i="13"/>
  <c r="D172" i="13"/>
  <c r="E172" i="13"/>
  <c r="F172" i="13"/>
  <c r="G172" i="13"/>
  <c r="A173" i="13"/>
  <c r="B173" i="13"/>
  <c r="C173" i="13"/>
  <c r="D173" i="13"/>
  <c r="E173" i="13"/>
  <c r="F173" i="13"/>
  <c r="G173" i="13"/>
  <c r="A174" i="13"/>
  <c r="B174" i="13"/>
  <c r="C174" i="13"/>
  <c r="D174" i="13"/>
  <c r="E174" i="13"/>
  <c r="F174" i="13"/>
  <c r="G174" i="13"/>
  <c r="A175" i="13"/>
  <c r="B175" i="13"/>
  <c r="C175" i="13"/>
  <c r="D175" i="13"/>
  <c r="E175" i="13"/>
  <c r="F175" i="13"/>
  <c r="G175" i="13"/>
  <c r="A176" i="13"/>
  <c r="B176" i="13"/>
  <c r="C176" i="13"/>
  <c r="D176" i="13"/>
  <c r="E176" i="13"/>
  <c r="F176" i="13"/>
  <c r="G176" i="13"/>
  <c r="A177" i="13"/>
  <c r="B177" i="13"/>
  <c r="C177" i="13"/>
  <c r="D177" i="13"/>
  <c r="E177" i="13"/>
  <c r="F177" i="13"/>
  <c r="G177" i="13"/>
  <c r="A178" i="13"/>
  <c r="B178" i="13"/>
  <c r="C178" i="13"/>
  <c r="D178" i="13"/>
  <c r="E178" i="13"/>
  <c r="F178" i="13"/>
  <c r="G178" i="13"/>
  <c r="A179" i="13"/>
  <c r="B179" i="13"/>
  <c r="C179" i="13"/>
  <c r="D179" i="13"/>
  <c r="E179" i="13"/>
  <c r="F179" i="13"/>
  <c r="G179" i="13"/>
  <c r="A180" i="13"/>
  <c r="B180" i="13"/>
  <c r="C180" i="13"/>
  <c r="D180" i="13"/>
  <c r="E180" i="13"/>
  <c r="F180" i="13"/>
  <c r="G180" i="13"/>
  <c r="A181" i="13"/>
  <c r="B181" i="13"/>
  <c r="C181" i="13"/>
  <c r="D181" i="13"/>
  <c r="E181" i="13"/>
  <c r="F181" i="13"/>
  <c r="G181" i="13"/>
  <c r="A182" i="13"/>
  <c r="B182" i="13"/>
  <c r="C182" i="13"/>
  <c r="D182" i="13"/>
  <c r="E182" i="13"/>
  <c r="F182" i="13"/>
  <c r="G182" i="13"/>
  <c r="A183" i="13"/>
  <c r="B183" i="13"/>
  <c r="C183" i="13"/>
  <c r="D183" i="13"/>
  <c r="E183" i="13"/>
  <c r="F183" i="13"/>
  <c r="G183" i="13"/>
  <c r="A184" i="13"/>
  <c r="B184" i="13"/>
  <c r="C184" i="13"/>
  <c r="D184" i="13"/>
  <c r="E184" i="13"/>
  <c r="F184" i="13"/>
  <c r="G184" i="13"/>
  <c r="A185" i="13"/>
  <c r="B185" i="13"/>
  <c r="C185" i="13"/>
  <c r="D185" i="13"/>
  <c r="E185" i="13"/>
  <c r="F185" i="13"/>
  <c r="G185" i="13"/>
  <c r="A186" i="13"/>
  <c r="B186" i="13"/>
  <c r="C186" i="13"/>
  <c r="D186" i="13"/>
  <c r="E186" i="13"/>
  <c r="F186" i="13"/>
  <c r="G186" i="13"/>
  <c r="A187" i="13"/>
  <c r="B187" i="13"/>
  <c r="C187" i="13"/>
  <c r="D187" i="13"/>
  <c r="E187" i="13"/>
  <c r="F187" i="13"/>
  <c r="G187" i="13"/>
  <c r="A188" i="13"/>
  <c r="B188" i="13"/>
  <c r="C188" i="13"/>
  <c r="D188" i="13"/>
  <c r="E188" i="13"/>
  <c r="F188" i="13"/>
  <c r="G188" i="13"/>
  <c r="A189" i="13"/>
  <c r="B189" i="13"/>
  <c r="C189" i="13"/>
  <c r="D189" i="13"/>
  <c r="E189" i="13"/>
  <c r="F189" i="13"/>
  <c r="G189" i="13"/>
  <c r="A190" i="13"/>
  <c r="B190" i="13"/>
  <c r="C190" i="13"/>
  <c r="D190" i="13"/>
  <c r="E190" i="13"/>
  <c r="F190" i="13"/>
  <c r="G190" i="13"/>
  <c r="A191" i="13"/>
  <c r="B191" i="13"/>
  <c r="C191" i="13"/>
  <c r="D191" i="13"/>
  <c r="E191" i="13"/>
  <c r="F191" i="13"/>
  <c r="G191" i="13"/>
  <c r="A192" i="13"/>
  <c r="B192" i="13"/>
  <c r="C192" i="13"/>
  <c r="D192" i="13"/>
  <c r="E192" i="13"/>
  <c r="F192" i="13"/>
  <c r="G192" i="13"/>
  <c r="A193" i="13"/>
  <c r="B193" i="13"/>
  <c r="C193" i="13"/>
  <c r="D193" i="13"/>
  <c r="E193" i="13"/>
  <c r="F193" i="13"/>
  <c r="G193" i="13"/>
  <c r="A194" i="13"/>
  <c r="B194" i="13"/>
  <c r="C194" i="13"/>
  <c r="D194" i="13"/>
  <c r="E194" i="13"/>
  <c r="F194" i="13"/>
  <c r="G194" i="13"/>
  <c r="A195" i="13"/>
  <c r="B195" i="13"/>
  <c r="C195" i="13"/>
  <c r="D195" i="13"/>
  <c r="E195" i="13"/>
  <c r="F195" i="13"/>
  <c r="G195" i="13"/>
  <c r="A196" i="13"/>
  <c r="B196" i="13"/>
  <c r="C196" i="13"/>
  <c r="D196" i="13"/>
  <c r="E196" i="13"/>
  <c r="F196" i="13"/>
  <c r="G196" i="13"/>
  <c r="A197" i="13"/>
  <c r="B197" i="13"/>
  <c r="C197" i="13"/>
  <c r="D197" i="13"/>
  <c r="E197" i="13"/>
  <c r="F197" i="13"/>
  <c r="G197" i="13"/>
  <c r="A198" i="13"/>
  <c r="B198" i="13"/>
  <c r="C198" i="13"/>
  <c r="D198" i="13"/>
  <c r="E198" i="13"/>
  <c r="F198" i="13"/>
  <c r="G198" i="13"/>
  <c r="A199" i="13"/>
  <c r="B199" i="13"/>
  <c r="C199" i="13"/>
  <c r="D199" i="13"/>
  <c r="E199" i="13"/>
  <c r="F199" i="13"/>
  <c r="G199" i="13"/>
  <c r="A200" i="13"/>
  <c r="B200" i="13"/>
  <c r="C200" i="13"/>
  <c r="D200" i="13"/>
  <c r="E200" i="13"/>
  <c r="F200" i="13"/>
  <c r="G200" i="13"/>
  <c r="A201" i="13"/>
  <c r="B201" i="13"/>
  <c r="C201" i="13"/>
  <c r="D201" i="13"/>
  <c r="E201" i="13"/>
  <c r="F201" i="13"/>
  <c r="G201" i="13"/>
  <c r="A101" i="13"/>
  <c r="B101" i="13"/>
  <c r="C101" i="13"/>
  <c r="D101" i="13"/>
  <c r="E101" i="13"/>
  <c r="F101" i="13"/>
  <c r="G101" i="13"/>
  <c r="A3" i="13"/>
  <c r="B3" i="13"/>
  <c r="C3" i="13"/>
  <c r="D3" i="13"/>
  <c r="E3" i="13"/>
  <c r="F3" i="13"/>
  <c r="G3" i="13"/>
  <c r="A4" i="13"/>
  <c r="B4" i="13"/>
  <c r="C4" i="13"/>
  <c r="D4" i="13"/>
  <c r="E4" i="13"/>
  <c r="F4" i="13"/>
  <c r="G4" i="13"/>
  <c r="A5" i="13"/>
  <c r="B5" i="13"/>
  <c r="C5" i="13"/>
  <c r="D5" i="13"/>
  <c r="E5" i="13"/>
  <c r="F5" i="13"/>
  <c r="G5" i="13"/>
  <c r="A6" i="13"/>
  <c r="B6" i="13"/>
  <c r="C6" i="13"/>
  <c r="D6" i="13"/>
  <c r="E6" i="13"/>
  <c r="F6" i="13"/>
  <c r="G6" i="13"/>
  <c r="A7" i="13"/>
  <c r="B7" i="13"/>
  <c r="C7" i="13"/>
  <c r="D7" i="13"/>
  <c r="E7" i="13"/>
  <c r="F7" i="13"/>
  <c r="G7" i="13"/>
  <c r="A8" i="13"/>
  <c r="B8" i="13"/>
  <c r="C8" i="13"/>
  <c r="D8" i="13"/>
  <c r="E8" i="13"/>
  <c r="F8" i="13"/>
  <c r="G8" i="13"/>
  <c r="A9" i="13"/>
  <c r="B9" i="13"/>
  <c r="C9" i="13"/>
  <c r="D9" i="13"/>
  <c r="E9" i="13"/>
  <c r="F9" i="13"/>
  <c r="G9" i="13"/>
  <c r="A10" i="13"/>
  <c r="B10" i="13"/>
  <c r="C10" i="13"/>
  <c r="D10" i="13"/>
  <c r="E10" i="13"/>
  <c r="F10" i="13"/>
  <c r="G10" i="13"/>
  <c r="A11" i="13"/>
  <c r="B11" i="13"/>
  <c r="C11" i="13"/>
  <c r="D11" i="13"/>
  <c r="E11" i="13"/>
  <c r="F11" i="13"/>
  <c r="G11" i="13"/>
  <c r="A12" i="13"/>
  <c r="B12" i="13"/>
  <c r="C12" i="13"/>
  <c r="D12" i="13"/>
  <c r="E12" i="13"/>
  <c r="F12" i="13"/>
  <c r="G12" i="13"/>
  <c r="A13" i="13"/>
  <c r="B13" i="13"/>
  <c r="C13" i="13"/>
  <c r="D13" i="13"/>
  <c r="E13" i="13"/>
  <c r="F13" i="13"/>
  <c r="G13" i="13"/>
  <c r="A14" i="13"/>
  <c r="B14" i="13"/>
  <c r="C14" i="13"/>
  <c r="D14" i="13"/>
  <c r="E14" i="13"/>
  <c r="F14" i="13"/>
  <c r="G14" i="13"/>
  <c r="A15" i="13"/>
  <c r="B15" i="13"/>
  <c r="C15" i="13"/>
  <c r="D15" i="13"/>
  <c r="E15" i="13"/>
  <c r="F15" i="13"/>
  <c r="G15" i="13"/>
  <c r="A16" i="13"/>
  <c r="B16" i="13"/>
  <c r="C16" i="13"/>
  <c r="D16" i="13"/>
  <c r="E16" i="13"/>
  <c r="F16" i="13"/>
  <c r="G16" i="13"/>
  <c r="A17" i="13"/>
  <c r="B17" i="13"/>
  <c r="C17" i="13"/>
  <c r="D17" i="13"/>
  <c r="E17" i="13"/>
  <c r="F17" i="13"/>
  <c r="G17" i="13"/>
  <c r="A18" i="13"/>
  <c r="B18" i="13"/>
  <c r="C18" i="13"/>
  <c r="D18" i="13"/>
  <c r="E18" i="13"/>
  <c r="F18" i="13"/>
  <c r="G18" i="13"/>
  <c r="A19" i="13"/>
  <c r="B19" i="13"/>
  <c r="C19" i="13"/>
  <c r="D19" i="13"/>
  <c r="E19" i="13"/>
  <c r="F19" i="13"/>
  <c r="G19" i="13"/>
  <c r="A20" i="13"/>
  <c r="B20" i="13"/>
  <c r="C20" i="13"/>
  <c r="D20" i="13"/>
  <c r="E20" i="13"/>
  <c r="F20" i="13"/>
  <c r="G20" i="13"/>
  <c r="A21" i="13"/>
  <c r="B21" i="13"/>
  <c r="C21" i="13"/>
  <c r="D21" i="13"/>
  <c r="E21" i="13"/>
  <c r="F21" i="13"/>
  <c r="G21" i="13"/>
  <c r="A22" i="13"/>
  <c r="B22" i="13"/>
  <c r="C22" i="13"/>
  <c r="D22" i="13"/>
  <c r="E22" i="13"/>
  <c r="F22" i="13"/>
  <c r="G22" i="13"/>
  <c r="A23" i="13"/>
  <c r="B23" i="13"/>
  <c r="C23" i="13"/>
  <c r="D23" i="13"/>
  <c r="E23" i="13"/>
  <c r="F23" i="13"/>
  <c r="G23" i="13"/>
  <c r="A24" i="13"/>
  <c r="B24" i="13"/>
  <c r="C24" i="13"/>
  <c r="D24" i="13"/>
  <c r="E24" i="13"/>
  <c r="F24" i="13"/>
  <c r="G24" i="13"/>
  <c r="A25" i="13"/>
  <c r="B25" i="13"/>
  <c r="C25" i="13"/>
  <c r="D25" i="13"/>
  <c r="E25" i="13"/>
  <c r="F25" i="13"/>
  <c r="G25" i="13"/>
  <c r="A26" i="13"/>
  <c r="B26" i="13"/>
  <c r="C26" i="13"/>
  <c r="D26" i="13"/>
  <c r="E26" i="13"/>
  <c r="F26" i="13"/>
  <c r="G26" i="13"/>
  <c r="A27" i="13"/>
  <c r="B27" i="13"/>
  <c r="C27" i="13"/>
  <c r="D27" i="13"/>
  <c r="E27" i="13"/>
  <c r="F27" i="13"/>
  <c r="G27" i="13"/>
  <c r="A28" i="13"/>
  <c r="B28" i="13"/>
  <c r="C28" i="13"/>
  <c r="D28" i="13"/>
  <c r="E28" i="13"/>
  <c r="F28" i="13"/>
  <c r="G28" i="13"/>
  <c r="A29" i="13"/>
  <c r="B29" i="13"/>
  <c r="C29" i="13"/>
  <c r="D29" i="13"/>
  <c r="E29" i="13"/>
  <c r="F29" i="13"/>
  <c r="G29" i="13"/>
  <c r="A30" i="13"/>
  <c r="B30" i="13"/>
  <c r="C30" i="13"/>
  <c r="D30" i="13"/>
  <c r="E30" i="13"/>
  <c r="F30" i="13"/>
  <c r="G30" i="13"/>
  <c r="A31" i="13"/>
  <c r="B31" i="13"/>
  <c r="C31" i="13"/>
  <c r="D31" i="13"/>
  <c r="E31" i="13"/>
  <c r="F31" i="13"/>
  <c r="G31" i="13"/>
  <c r="A32" i="13"/>
  <c r="B32" i="13"/>
  <c r="C32" i="13"/>
  <c r="D32" i="13"/>
  <c r="E32" i="13"/>
  <c r="F32" i="13"/>
  <c r="G32" i="13"/>
  <c r="A33" i="13"/>
  <c r="B33" i="13"/>
  <c r="C33" i="13"/>
  <c r="D33" i="13"/>
  <c r="E33" i="13"/>
  <c r="F33" i="13"/>
  <c r="G33" i="13"/>
  <c r="A34" i="13"/>
  <c r="B34" i="13"/>
  <c r="C34" i="13"/>
  <c r="D34" i="13"/>
  <c r="E34" i="13"/>
  <c r="F34" i="13"/>
  <c r="G34" i="13"/>
  <c r="A35" i="13"/>
  <c r="B35" i="13"/>
  <c r="C35" i="13"/>
  <c r="D35" i="13"/>
  <c r="E35" i="13"/>
  <c r="F35" i="13"/>
  <c r="G35" i="13"/>
  <c r="A36" i="13"/>
  <c r="B36" i="13"/>
  <c r="C36" i="13"/>
  <c r="D36" i="13"/>
  <c r="E36" i="13"/>
  <c r="F36" i="13"/>
  <c r="G36" i="13"/>
  <c r="A37" i="13"/>
  <c r="B37" i="13"/>
  <c r="C37" i="13"/>
  <c r="D37" i="13"/>
  <c r="E37" i="13"/>
  <c r="F37" i="13"/>
  <c r="G37" i="13"/>
  <c r="A38" i="13"/>
  <c r="B38" i="13"/>
  <c r="C38" i="13"/>
  <c r="D38" i="13"/>
  <c r="E38" i="13"/>
  <c r="F38" i="13"/>
  <c r="G38" i="13"/>
  <c r="A39" i="13"/>
  <c r="B39" i="13"/>
  <c r="C39" i="13"/>
  <c r="D39" i="13"/>
  <c r="E39" i="13"/>
  <c r="F39" i="13"/>
  <c r="G39" i="13"/>
  <c r="A40" i="13"/>
  <c r="B40" i="13"/>
  <c r="C40" i="13"/>
  <c r="D40" i="13"/>
  <c r="E40" i="13"/>
  <c r="F40" i="13"/>
  <c r="G40" i="13"/>
  <c r="A41" i="13"/>
  <c r="B41" i="13"/>
  <c r="C41" i="13"/>
  <c r="D41" i="13"/>
  <c r="E41" i="13"/>
  <c r="F41" i="13"/>
  <c r="G41" i="13"/>
  <c r="A42" i="13"/>
  <c r="B42" i="13"/>
  <c r="C42" i="13"/>
  <c r="D42" i="13"/>
  <c r="E42" i="13"/>
  <c r="F42" i="13"/>
  <c r="G42" i="13"/>
  <c r="A43" i="13"/>
  <c r="B43" i="13"/>
  <c r="C43" i="13"/>
  <c r="D43" i="13"/>
  <c r="E43" i="13"/>
  <c r="F43" i="13"/>
  <c r="G43" i="13"/>
  <c r="A44" i="13"/>
  <c r="B44" i="13"/>
  <c r="C44" i="13"/>
  <c r="D44" i="13"/>
  <c r="E44" i="13"/>
  <c r="F44" i="13"/>
  <c r="G44" i="13"/>
  <c r="A45" i="13"/>
  <c r="B45" i="13"/>
  <c r="C45" i="13"/>
  <c r="D45" i="13"/>
  <c r="E45" i="13"/>
  <c r="F45" i="13"/>
  <c r="G45" i="13"/>
  <c r="A46" i="13"/>
  <c r="B46" i="13"/>
  <c r="C46" i="13"/>
  <c r="D46" i="13"/>
  <c r="E46" i="13"/>
  <c r="F46" i="13"/>
  <c r="G46" i="13"/>
  <c r="A47" i="13"/>
  <c r="B47" i="13"/>
  <c r="C47" i="13"/>
  <c r="D47" i="13"/>
  <c r="E47" i="13"/>
  <c r="F47" i="13"/>
  <c r="G47" i="13"/>
  <c r="A48" i="13"/>
  <c r="B48" i="13"/>
  <c r="C48" i="13"/>
  <c r="D48" i="13"/>
  <c r="E48" i="13"/>
  <c r="F48" i="13"/>
  <c r="G48" i="13"/>
  <c r="A49" i="13"/>
  <c r="B49" i="13"/>
  <c r="C49" i="13"/>
  <c r="D49" i="13"/>
  <c r="E49" i="13"/>
  <c r="F49" i="13"/>
  <c r="G49" i="13"/>
  <c r="A50" i="13"/>
  <c r="B50" i="13"/>
  <c r="C50" i="13"/>
  <c r="D50" i="13"/>
  <c r="E50" i="13"/>
  <c r="F50" i="13"/>
  <c r="G50" i="13"/>
  <c r="A51" i="13"/>
  <c r="B51" i="13"/>
  <c r="C51" i="13"/>
  <c r="D51" i="13"/>
  <c r="E51" i="13"/>
  <c r="F51" i="13"/>
  <c r="G51" i="13"/>
  <c r="A52" i="13"/>
  <c r="B52" i="13"/>
  <c r="C52" i="13"/>
  <c r="D52" i="13"/>
  <c r="E52" i="13"/>
  <c r="F52" i="13"/>
  <c r="G52" i="13"/>
  <c r="A53" i="13"/>
  <c r="B53" i="13"/>
  <c r="C53" i="13"/>
  <c r="D53" i="13"/>
  <c r="E53" i="13"/>
  <c r="F53" i="13"/>
  <c r="G53" i="13"/>
  <c r="A54" i="13"/>
  <c r="B54" i="13"/>
  <c r="C54" i="13"/>
  <c r="D54" i="13"/>
  <c r="E54" i="13"/>
  <c r="F54" i="13"/>
  <c r="G54" i="13"/>
  <c r="A55" i="13"/>
  <c r="B55" i="13"/>
  <c r="C55" i="13"/>
  <c r="D55" i="13"/>
  <c r="E55" i="13"/>
  <c r="F55" i="13"/>
  <c r="G55" i="13"/>
  <c r="A56" i="13"/>
  <c r="B56" i="13"/>
  <c r="C56" i="13"/>
  <c r="D56" i="13"/>
  <c r="E56" i="13"/>
  <c r="F56" i="13"/>
  <c r="G56" i="13"/>
  <c r="A57" i="13"/>
  <c r="B57" i="13"/>
  <c r="C57" i="13"/>
  <c r="D57" i="13"/>
  <c r="E57" i="13"/>
  <c r="F57" i="13"/>
  <c r="G57" i="13"/>
  <c r="A58" i="13"/>
  <c r="B58" i="13"/>
  <c r="C58" i="13"/>
  <c r="D58" i="13"/>
  <c r="E58" i="13"/>
  <c r="F58" i="13"/>
  <c r="G58" i="13"/>
  <c r="A59" i="13"/>
  <c r="B59" i="13"/>
  <c r="C59" i="13"/>
  <c r="D59" i="13"/>
  <c r="E59" i="13"/>
  <c r="F59" i="13"/>
  <c r="G59" i="13"/>
  <c r="A60" i="13"/>
  <c r="B60" i="13"/>
  <c r="C60" i="13"/>
  <c r="D60" i="13"/>
  <c r="E60" i="13"/>
  <c r="F60" i="13"/>
  <c r="G60" i="13"/>
  <c r="A61" i="13"/>
  <c r="B61" i="13"/>
  <c r="C61" i="13"/>
  <c r="D61" i="13"/>
  <c r="E61" i="13"/>
  <c r="F61" i="13"/>
  <c r="G61" i="13"/>
  <c r="A62" i="13"/>
  <c r="B62" i="13"/>
  <c r="C62" i="13"/>
  <c r="D62" i="13"/>
  <c r="E62" i="13"/>
  <c r="F62" i="13"/>
  <c r="G62" i="13"/>
  <c r="A63" i="13"/>
  <c r="B63" i="13"/>
  <c r="C63" i="13"/>
  <c r="D63" i="13"/>
  <c r="E63" i="13"/>
  <c r="F63" i="13"/>
  <c r="G63" i="13"/>
  <c r="A64" i="13"/>
  <c r="B64" i="13"/>
  <c r="C64" i="13"/>
  <c r="D64" i="13"/>
  <c r="E64" i="13"/>
  <c r="F64" i="13"/>
  <c r="G64" i="13"/>
  <c r="A65" i="13"/>
  <c r="B65" i="13"/>
  <c r="C65" i="13"/>
  <c r="D65" i="13"/>
  <c r="E65" i="13"/>
  <c r="F65" i="13"/>
  <c r="G65" i="13"/>
  <c r="A66" i="13"/>
  <c r="B66" i="13"/>
  <c r="C66" i="13"/>
  <c r="D66" i="13"/>
  <c r="E66" i="13"/>
  <c r="F66" i="13"/>
  <c r="G66" i="13"/>
  <c r="A67" i="13"/>
  <c r="B67" i="13"/>
  <c r="C67" i="13"/>
  <c r="D67" i="13"/>
  <c r="E67" i="13"/>
  <c r="F67" i="13"/>
  <c r="G67" i="13"/>
  <c r="A68" i="13"/>
  <c r="B68" i="13"/>
  <c r="C68" i="13"/>
  <c r="D68" i="13"/>
  <c r="E68" i="13"/>
  <c r="F68" i="13"/>
  <c r="G68" i="13"/>
  <c r="A69" i="13"/>
  <c r="B69" i="13"/>
  <c r="C69" i="13"/>
  <c r="D69" i="13"/>
  <c r="E69" i="13"/>
  <c r="F69" i="13"/>
  <c r="G69" i="13"/>
  <c r="A70" i="13"/>
  <c r="B70" i="13"/>
  <c r="C70" i="13"/>
  <c r="D70" i="13"/>
  <c r="E70" i="13"/>
  <c r="F70" i="13"/>
  <c r="G70" i="13"/>
  <c r="A71" i="13"/>
  <c r="B71" i="13"/>
  <c r="C71" i="13"/>
  <c r="D71" i="13"/>
  <c r="E71" i="13"/>
  <c r="F71" i="13"/>
  <c r="G71" i="13"/>
  <c r="A72" i="13"/>
  <c r="B72" i="13"/>
  <c r="C72" i="13"/>
  <c r="D72" i="13"/>
  <c r="E72" i="13"/>
  <c r="F72" i="13"/>
  <c r="G72" i="13"/>
  <c r="A73" i="13"/>
  <c r="B73" i="13"/>
  <c r="C73" i="13"/>
  <c r="D73" i="13"/>
  <c r="E73" i="13"/>
  <c r="F73" i="13"/>
  <c r="G73" i="13"/>
  <c r="A74" i="13"/>
  <c r="B74" i="13"/>
  <c r="C74" i="13"/>
  <c r="D74" i="13"/>
  <c r="E74" i="13"/>
  <c r="F74" i="13"/>
  <c r="G74" i="13"/>
  <c r="A75" i="13"/>
  <c r="B75" i="13"/>
  <c r="C75" i="13"/>
  <c r="D75" i="13"/>
  <c r="E75" i="13"/>
  <c r="F75" i="13"/>
  <c r="G75" i="13"/>
  <c r="A76" i="13"/>
  <c r="B76" i="13"/>
  <c r="C76" i="13"/>
  <c r="D76" i="13"/>
  <c r="E76" i="13"/>
  <c r="F76" i="13"/>
  <c r="G76" i="13"/>
  <c r="A77" i="13"/>
  <c r="B77" i="13"/>
  <c r="C77" i="13"/>
  <c r="D77" i="13"/>
  <c r="E77" i="13"/>
  <c r="F77" i="13"/>
  <c r="G77" i="13"/>
  <c r="A78" i="13"/>
  <c r="B78" i="13"/>
  <c r="C78" i="13"/>
  <c r="D78" i="13"/>
  <c r="E78" i="13"/>
  <c r="F78" i="13"/>
  <c r="G78" i="13"/>
  <c r="A79" i="13"/>
  <c r="B79" i="13"/>
  <c r="C79" i="13"/>
  <c r="D79" i="13"/>
  <c r="E79" i="13"/>
  <c r="F79" i="13"/>
  <c r="G79" i="13"/>
  <c r="A80" i="13"/>
  <c r="B80" i="13"/>
  <c r="C80" i="13"/>
  <c r="D80" i="13"/>
  <c r="E80" i="13"/>
  <c r="F80" i="13"/>
  <c r="G80" i="13"/>
  <c r="A81" i="13"/>
  <c r="B81" i="13"/>
  <c r="C81" i="13"/>
  <c r="D81" i="13"/>
  <c r="E81" i="13"/>
  <c r="F81" i="13"/>
  <c r="G81" i="13"/>
  <c r="A82" i="13"/>
  <c r="B82" i="13"/>
  <c r="C82" i="13"/>
  <c r="D82" i="13"/>
  <c r="E82" i="13"/>
  <c r="F82" i="13"/>
  <c r="G82" i="13"/>
  <c r="A83" i="13"/>
  <c r="B83" i="13"/>
  <c r="C83" i="13"/>
  <c r="D83" i="13"/>
  <c r="E83" i="13"/>
  <c r="F83" i="13"/>
  <c r="G83" i="13"/>
  <c r="A84" i="13"/>
  <c r="B84" i="13"/>
  <c r="C84" i="13"/>
  <c r="D84" i="13"/>
  <c r="E84" i="13"/>
  <c r="F84" i="13"/>
  <c r="G84" i="13"/>
  <c r="A85" i="13"/>
  <c r="B85" i="13"/>
  <c r="C85" i="13"/>
  <c r="D85" i="13"/>
  <c r="E85" i="13"/>
  <c r="F85" i="13"/>
  <c r="G85" i="13"/>
  <c r="A86" i="13"/>
  <c r="B86" i="13"/>
  <c r="C86" i="13"/>
  <c r="D86" i="13"/>
  <c r="E86" i="13"/>
  <c r="F86" i="13"/>
  <c r="G86" i="13"/>
  <c r="A87" i="13"/>
  <c r="B87" i="13"/>
  <c r="C87" i="13"/>
  <c r="D87" i="13"/>
  <c r="E87" i="13"/>
  <c r="F87" i="13"/>
  <c r="G87" i="13"/>
  <c r="A88" i="13"/>
  <c r="B88" i="13"/>
  <c r="C88" i="13"/>
  <c r="D88" i="13"/>
  <c r="E88" i="13"/>
  <c r="F88" i="13"/>
  <c r="G88" i="13"/>
  <c r="A89" i="13"/>
  <c r="B89" i="13"/>
  <c r="C89" i="13"/>
  <c r="D89" i="13"/>
  <c r="E89" i="13"/>
  <c r="F89" i="13"/>
  <c r="G89" i="13"/>
  <c r="A90" i="13"/>
  <c r="B90" i="13"/>
  <c r="C90" i="13"/>
  <c r="D90" i="13"/>
  <c r="E90" i="13"/>
  <c r="F90" i="13"/>
  <c r="G90" i="13"/>
  <c r="A91" i="13"/>
  <c r="B91" i="13"/>
  <c r="C91" i="13"/>
  <c r="D91" i="13"/>
  <c r="E91" i="13"/>
  <c r="F91" i="13"/>
  <c r="G91" i="13"/>
  <c r="A92" i="13"/>
  <c r="B92" i="13"/>
  <c r="C92" i="13"/>
  <c r="D92" i="13"/>
  <c r="E92" i="13"/>
  <c r="F92" i="13"/>
  <c r="G92" i="13"/>
  <c r="A93" i="13"/>
  <c r="B93" i="13"/>
  <c r="C93" i="13"/>
  <c r="D93" i="13"/>
  <c r="E93" i="13"/>
  <c r="F93" i="13"/>
  <c r="G93" i="13"/>
  <c r="A94" i="13"/>
  <c r="B94" i="13"/>
  <c r="C94" i="13"/>
  <c r="D94" i="13"/>
  <c r="E94" i="13"/>
  <c r="F94" i="13"/>
  <c r="G94" i="13"/>
  <c r="A95" i="13"/>
  <c r="B95" i="13"/>
  <c r="C95" i="13"/>
  <c r="D95" i="13"/>
  <c r="E95" i="13"/>
  <c r="F95" i="13"/>
  <c r="G95" i="13"/>
  <c r="A96" i="13"/>
  <c r="B96" i="13"/>
  <c r="C96" i="13"/>
  <c r="D96" i="13"/>
  <c r="E96" i="13"/>
  <c r="F96" i="13"/>
  <c r="G96" i="13"/>
  <c r="A97" i="13"/>
  <c r="B97" i="13"/>
  <c r="C97" i="13"/>
  <c r="D97" i="13"/>
  <c r="E97" i="13"/>
  <c r="F97" i="13"/>
  <c r="G97" i="13"/>
  <c r="A98" i="13"/>
  <c r="B98" i="13"/>
  <c r="C98" i="13"/>
  <c r="D98" i="13"/>
  <c r="E98" i="13"/>
  <c r="F98" i="13"/>
  <c r="G98" i="13"/>
  <c r="A99" i="13"/>
  <c r="B99" i="13"/>
  <c r="C99" i="13"/>
  <c r="D99" i="13"/>
  <c r="E99" i="13"/>
  <c r="F99" i="13"/>
  <c r="G99" i="13"/>
  <c r="A100" i="13"/>
  <c r="B100" i="13"/>
  <c r="C100" i="13"/>
  <c r="D100" i="13"/>
  <c r="E100" i="13"/>
  <c r="F100" i="13"/>
  <c r="G100" i="13"/>
  <c r="G2" i="13"/>
  <c r="F2" i="13"/>
  <c r="E2" i="13"/>
  <c r="D2" i="13"/>
  <c r="C2" i="13"/>
  <c r="B2" i="13"/>
  <c r="A2" i="13"/>
  <c r="O5" i="8" l="1"/>
  <c r="BF43" i="3"/>
  <c r="BJ43" i="3"/>
  <c r="BF44" i="3"/>
  <c r="BG44" i="3" s="1"/>
  <c r="BJ44" i="3"/>
  <c r="BK44" i="3" s="1"/>
  <c r="BG43" i="3" l="1"/>
  <c r="BH43" i="3" s="1"/>
  <c r="BH44" i="3"/>
  <c r="BK43" i="3"/>
  <c r="BN44" i="3"/>
  <c r="BQ44" i="3"/>
  <c r="BN43" i="3"/>
  <c r="BQ43" i="3"/>
  <c r="AB5" i="9"/>
  <c r="BP44" i="3" l="1"/>
  <c r="BS44" i="3"/>
  <c r="BM44" i="3"/>
  <c r="BP43" i="3"/>
  <c r="BS43" i="3"/>
  <c r="BM43" i="3"/>
  <c r="E16" i="17"/>
  <c r="AB8" i="9"/>
  <c r="D16" i="17" s="1"/>
  <c r="Q16" i="17" l="1"/>
  <c r="H16" i="17" s="1"/>
  <c r="T16" i="17"/>
  <c r="W16" i="17" s="1"/>
  <c r="U16" i="17"/>
  <c r="X16" i="17" s="1"/>
  <c r="S16" i="17"/>
  <c r="G16" i="17" l="1"/>
  <c r="B23" i="17" s="1"/>
  <c r="V16" i="17"/>
  <c r="Y16" i="17"/>
  <c r="C23" i="17"/>
  <c r="J16" i="17"/>
  <c r="I16" i="1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PCAdmin</author>
  </authors>
  <commentList>
    <comment ref="G15" authorId="0" shapeId="0" xr:uid="{E972CA34-01EC-4043-A447-BCD2917FB3BE}">
      <text>
        <r>
          <rPr>
            <b/>
            <sz val="9"/>
            <color indexed="81"/>
            <rFont val="Tahoma"/>
            <family val="2"/>
          </rPr>
          <t>Confidence Level Used:  Percentile may be changed if rational is provided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5" authorId="0" shapeId="0" xr:uid="{CF1A2EC0-4280-4661-AF65-C17A112F665D}">
      <text>
        <r>
          <rPr>
            <b/>
            <sz val="9"/>
            <color indexed="81"/>
            <rFont val="Tahoma"/>
            <family val="2"/>
          </rPr>
          <t>Confidence Level Used:  Percentile may be changed if rational is provided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<sst xmlns="http://schemas.openxmlformats.org/spreadsheetml/2006/main" count="3197" uniqueCount="232">
  <si>
    <t>State of Oregon Department of Environmental Quality</t>
  </si>
  <si>
    <t>Reasonable Potential Analysis</t>
  </si>
  <si>
    <t>Copper BLM Workbook</t>
  </si>
  <si>
    <t>Revision 2.2 (7/23/2024)</t>
  </si>
  <si>
    <t>Technical analysis spreadsheet to determine the reasonable potential of discharged copper to exceed water quality criteria calculated using the EPA Copper BLM tool.
Contact Aliana Britson (aliana.britson@deq.oregon.gov, (503) 229-6044) with questions and comments</t>
  </si>
  <si>
    <t>Ambient Paired Data</t>
  </si>
  <si>
    <t>Cut and paste ambient paired data into the blank spaces. Data can be accessed using AWQMS. Defaults for HA and S have already been entered</t>
  </si>
  <si>
    <t>Default statistics are listed in the "Notes" section if needed. If conductivity data is available, metals can be calcualted used the "Cond. Conversion" sheet</t>
  </si>
  <si>
    <t>Refer to the Procedure for Determining Reasonable Potential for Copper Using the Biotic Ligand Model if paired data is unavailable or parameters are missing (https://www.oregon.gov/deq/wq/Documents/wqpDetRPAcopper.pdf)</t>
  </si>
  <si>
    <t>sitelabel</t>
  </si>
  <si>
    <t>date</t>
  </si>
  <si>
    <t>temperature</t>
  </si>
  <si>
    <t>pH</t>
  </si>
  <si>
    <t>DOC</t>
  </si>
  <si>
    <t>HA</t>
  </si>
  <si>
    <t>Ca</t>
  </si>
  <si>
    <t>Mg</t>
  </si>
  <si>
    <t>Na</t>
  </si>
  <si>
    <t>K</t>
  </si>
  <si>
    <t>SO4</t>
  </si>
  <si>
    <t>Cl</t>
  </si>
  <si>
    <t>alkalinity</t>
  </si>
  <si>
    <t>S</t>
  </si>
  <si>
    <t>C</t>
  </si>
  <si>
    <t>mg C/L</t>
  </si>
  <si>
    <t>%</t>
  </si>
  <si>
    <t>mg/L</t>
  </si>
  <si>
    <t>mg/l CaCO3</t>
  </si>
  <si>
    <t>*</t>
  </si>
  <si>
    <t>Summary Statistics</t>
  </si>
  <si>
    <t>Temp</t>
  </si>
  <si>
    <t>Min</t>
  </si>
  <si>
    <t>Max</t>
  </si>
  <si>
    <t>Notes</t>
  </si>
  <si>
    <t>Enter notes on data sources, statistical evaluation, issues, etc.</t>
  </si>
  <si>
    <t>If no paired ambient temperature or pH: Temperature = monthly mean temperature, pH = 10th percentile pH.
If any data is non-detect, enter the detection level. The BLM model does not accept 0s.</t>
  </si>
  <si>
    <t>Regional Default Input Values</t>
  </si>
  <si>
    <t>Rev Date:  2017</t>
  </si>
  <si>
    <t>Cascades</t>
  </si>
  <si>
    <t>Coastal</t>
  </si>
  <si>
    <t>Columbia R.</t>
  </si>
  <si>
    <t>Eastern</t>
  </si>
  <si>
    <t>Willamette Valley</t>
  </si>
  <si>
    <t>Humic Acid (HA)</t>
  </si>
  <si>
    <t>Sulfide (S)</t>
  </si>
  <si>
    <t>mg/l</t>
  </si>
  <si>
    <t>Effluent Paired Data</t>
  </si>
  <si>
    <t>Cut and paste effluent paired data into the white boxes below. Defaults for HA and S have already been entered</t>
  </si>
  <si>
    <t>Outfall</t>
  </si>
  <si>
    <t>sodium</t>
  </si>
  <si>
    <t>Standard data percentiles if missing Temp, pH, DOC, or Alkalinity:   Temp=monthly mean of DMR data, pH=10% of DMR data, DOC=default of 6.46 mg/L, All other ions = Regional Default.
If any data is non-detect, enter the detection level. The BLM model does not accept 0s.</t>
  </si>
  <si>
    <t>Calculation of Mixed Values</t>
  </si>
  <si>
    <t>Run Notes</t>
  </si>
  <si>
    <t>White boxes require data inputs. Yellow boxes are calculated for you</t>
  </si>
  <si>
    <t>Enter dilution and flow values from Mixing Zone Memo into the white boxes below</t>
  </si>
  <si>
    <t>If seasonal dilutions are provided in MZ Memo, ensure the correct dilution corresponds to the correct sampling month</t>
  </si>
  <si>
    <t>If no MZ Memo, use a default of 1 for ZID, RMZ, and 100% Mix Dilution</t>
  </si>
  <si>
    <t>For Faciltiy Design Flow, Use Average Dry Weather Design Flow for dry season and Average Wet Weather Design Flow for wet season (If no AWWDF available, use ADWDF)</t>
  </si>
  <si>
    <t>Dilution Values</t>
  </si>
  <si>
    <t>Ambient Values</t>
  </si>
  <si>
    <t>Effluent Values</t>
  </si>
  <si>
    <t>Edge of ZID Values</t>
  </si>
  <si>
    <t>Edge of RMZ Values</t>
  </si>
  <si>
    <t>Complete Mix Values</t>
  </si>
  <si>
    <t>Ambient</t>
  </si>
  <si>
    <t>Effluent</t>
  </si>
  <si>
    <t>ZID</t>
  </si>
  <si>
    <t>MZ</t>
  </si>
  <si>
    <t>Complete Mix</t>
  </si>
  <si>
    <t>Date</t>
  </si>
  <si>
    <t>RMZ</t>
  </si>
  <si>
    <t>Facility Design Flow (MGD)</t>
  </si>
  <si>
    <t>7Q10 Stream Flow (CFS)</t>
  </si>
  <si>
    <t>Complete (100%) mix @ 7Q10</t>
  </si>
  <si>
    <t>Alkalinity</t>
  </si>
  <si>
    <t>pKa</t>
  </si>
  <si>
    <t>Ion Frac</t>
  </si>
  <si>
    <t>TIC</t>
  </si>
  <si>
    <t>Input Data for ZID mixing</t>
  </si>
  <si>
    <t>Step 1: Copy and Paste Data Below into CuBLM model (https://www.epa.gov/sites/production/files/2016-07/copper-draft-blm-2016.zip)</t>
  </si>
  <si>
    <t>Step 2: Copy BLM Results into Table Below</t>
  </si>
  <si>
    <t>Step 3: The workbook copies over the relevant Criteria into the RPA Sheet</t>
  </si>
  <si>
    <t>Cells that show up in red are outside of the range of parameter values to which the BLM was developed and calibrated</t>
  </si>
  <si>
    <t>Site Label</t>
  </si>
  <si>
    <t>Sample Label</t>
  </si>
  <si>
    <t>Final Acute Value</t>
  </si>
  <si>
    <t>CMC</t>
  </si>
  <si>
    <t>CCC</t>
  </si>
  <si>
    <t>Cu</t>
  </si>
  <si>
    <t>Acute Toxic Units</t>
  </si>
  <si>
    <t>CU ug/l</t>
  </si>
  <si>
    <t>Run Notes:</t>
  </si>
  <si>
    <t>Version of model used:</t>
  </si>
  <si>
    <t>Enter notes on model selection, run notes, criteria used, etc.</t>
  </si>
  <si>
    <t>Cu values are placeholders</t>
  </si>
  <si>
    <t>10%ile</t>
  </si>
  <si>
    <t>Count</t>
  </si>
  <si>
    <t>Input Data for RMZ mixing</t>
  </si>
  <si>
    <t>Input Data for 100% Mix</t>
  </si>
  <si>
    <t>Copper Data</t>
  </si>
  <si>
    <t>Step 1: Enter dissolved copper data for effluent and ambient into the white boxes below. If no dissolved data, use total recoverable copper as a conservative surrogate. For non-detect data enter "&lt;" and the MDL.
For "Analyte" please put either "Dissolved" or "Total Recoverable"</t>
  </si>
  <si>
    <t>Step 2: The Copper Results are automatically transferred to the RPA sheet and Effluent Limit Sheet (as needed)</t>
  </si>
  <si>
    <t>Effluent Copper Data (Total/Dissolved)</t>
  </si>
  <si>
    <t>Ambient Copper Data (Dissolved)</t>
  </si>
  <si>
    <t>Dissolved Summary Results</t>
  </si>
  <si>
    <t>Analyte</t>
  </si>
  <si>
    <t>Result</t>
  </si>
  <si>
    <t>CLPFlags</t>
  </si>
  <si>
    <t>MDL</t>
  </si>
  <si>
    <t>MRL</t>
  </si>
  <si>
    <t>Units</t>
  </si>
  <si>
    <t>Station_ID</t>
  </si>
  <si>
    <t>Effluent Fraction</t>
  </si>
  <si>
    <t>Effluent Result</t>
  </si>
  <si>
    <t>Ambient Fraction</t>
  </si>
  <si>
    <t>Ambient result</t>
  </si>
  <si>
    <t>Effluent value for RPA</t>
  </si>
  <si>
    <t>ug/l</t>
  </si>
  <si>
    <t>Ambient (Background) Value for RPA</t>
  </si>
  <si>
    <t>Dissolved Summary Statistics</t>
  </si>
  <si>
    <t>Average</t>
  </si>
  <si>
    <t>Std Dev</t>
  </si>
  <si>
    <t>Effluent:  Describe statistical process used to determine conc. used</t>
  </si>
  <si>
    <t>Typical procedure:  Max Effluent</t>
  </si>
  <si>
    <t>Ambient:  Describe statistical process used to determine conc. used</t>
  </si>
  <si>
    <t>Typical procedure:  &lt;4 data points = Max. Effluent, &gt;4 data points = 90%ile</t>
  </si>
  <si>
    <t>Reasonable Potential Analysis - Toxic Units Paired Analysis</t>
  </si>
  <si>
    <t>Facility Information</t>
  </si>
  <si>
    <t>Name:</t>
  </si>
  <si>
    <t>Run date:</t>
  </si>
  <si>
    <t>Analyst:</t>
  </si>
  <si>
    <t>Columns A through L will autopopulate based on previous worksheets. TUs will not calculate if the original effluent Copper values are non detect or below the copper criteria</t>
  </si>
  <si>
    <t>The "Flag" column is used to note any issues that may affect a particular sample date</t>
  </si>
  <si>
    <t xml:space="preserve">Effluent </t>
  </si>
  <si>
    <t>BLM CMC</t>
  </si>
  <si>
    <t>Toxic Units</t>
  </si>
  <si>
    <t>BLM CCC</t>
  </si>
  <si>
    <t>100% mix</t>
  </si>
  <si>
    <t>Flag</t>
  </si>
  <si>
    <t>Cu ug/L</t>
  </si>
  <si>
    <t>ug/L</t>
  </si>
  <si>
    <t>Effluent Limit Calculation - Only Use if Reasonable Potential is found based on the "RPA Sheet" Results</t>
  </si>
  <si>
    <t>If the permittee is determined to have reasonable potential according to DEQ's "Reasonable Potential Process for Copper Using the Biotic Ligand Model" effluent limits will be derived</t>
  </si>
  <si>
    <t>The 10th percentile IWQC is used to derive effluene limits</t>
  </si>
  <si>
    <t>Effluent limits are required to be expressed as total recoverable according to 40 CFR 122.45(c). Unless a site specific translator has been developed, use a conservative translator of 1 in cell B14</t>
  </si>
  <si>
    <t>Compliance limits (Cells I11 and J11) are based on a recommended QL of 2 ug/L</t>
  </si>
  <si>
    <t>Compliance monitoring of 4 per month (Cell F11) is based on the monitoring matrix frequency for toxic parameters with effluent limits. Consult with Direct Support for monitoring frequency changes.</t>
  </si>
  <si>
    <t>For Dilutions, use most conservative values from most recent MZ Memo to determine limits</t>
  </si>
  <si>
    <t>Dilutions</t>
  </si>
  <si>
    <t>Acute Aquatic Life (ZID)</t>
  </si>
  <si>
    <t>Chronic Aquatic Life (RMZ)</t>
  </si>
  <si>
    <t>WQ Criteria</t>
  </si>
  <si>
    <t>Calculated Effluent Limits</t>
  </si>
  <si>
    <t>Compliance Limits</t>
  </si>
  <si>
    <t>WLAs</t>
  </si>
  <si>
    <t>LTAs</t>
  </si>
  <si>
    <t>Calculations</t>
  </si>
  <si>
    <t>WQ Crit: 1 Hour (CMC)</t>
  </si>
  <si>
    <t>WQ Crit: 4 Day (CCC)</t>
  </si>
  <si>
    <t>Ambient Conc.</t>
  </si>
  <si>
    <t>CV</t>
  </si>
  <si>
    <t>Compliance Monitoring Req.</t>
  </si>
  <si>
    <t>Monthly (AML ug/l)</t>
  </si>
  <si>
    <t>Max Daily (MDL ug/l)</t>
  </si>
  <si>
    <t>WLA: Acute</t>
  </si>
  <si>
    <t>WLA: Chronic</t>
  </si>
  <si>
    <t>Acute LTA</t>
  </si>
  <si>
    <t>Chronic LTA</t>
  </si>
  <si>
    <t>Min. LTA</t>
  </si>
  <si>
    <t>Sigma</t>
  </si>
  <si>
    <t>Sigma 4</t>
  </si>
  <si>
    <t>Sigma N</t>
  </si>
  <si>
    <t>Acute</t>
  </si>
  <si>
    <t>Chronic</t>
  </si>
  <si>
    <t>AML</t>
  </si>
  <si>
    <t>(µg/l)</t>
  </si>
  <si>
    <t>#/Month</t>
  </si>
  <si>
    <r>
      <t>σ</t>
    </r>
    <r>
      <rPr>
        <vertAlign val="superscript"/>
        <sz val="10"/>
        <color theme="1"/>
        <rFont val="Calibri"/>
        <family val="2"/>
        <scheme val="minor"/>
      </rPr>
      <t>n</t>
    </r>
  </si>
  <si>
    <t>WLA</t>
  </si>
  <si>
    <t>LTA</t>
  </si>
  <si>
    <t>Dissolved Copper</t>
  </si>
  <si>
    <t>Dissolved to Total Translator</t>
  </si>
  <si>
    <t>FINAL LIMITS</t>
  </si>
  <si>
    <t>Average Monthly Limit (ug/L)</t>
  </si>
  <si>
    <t>Maxmimum Daily Limit (ug/L)</t>
  </si>
  <si>
    <t>Total Recoverable Copper</t>
  </si>
  <si>
    <t>Alk</t>
  </si>
  <si>
    <t>Conductivity</t>
  </si>
  <si>
    <t>Instructions</t>
  </si>
  <si>
    <t>Enter condcutivity data into blank column and metals values will be estimated</t>
  </si>
  <si>
    <t>Once Calculated, Cut and paste values into the appropriate cells</t>
  </si>
  <si>
    <t>Revision</t>
  </si>
  <si>
    <t>Author</t>
  </si>
  <si>
    <t>1.0</t>
  </si>
  <si>
    <t>Spencer bohaboy</t>
  </si>
  <si>
    <t>Initial version of the RPA for Copper BLM</t>
  </si>
  <si>
    <t>1.1</t>
  </si>
  <si>
    <t>Spencer Bohaboy</t>
  </si>
  <si>
    <t>Correction to RPA Sheet</t>
  </si>
  <si>
    <t>1.2</t>
  </si>
  <si>
    <t>Added Convesion funtions for conductivity, additional data rows</t>
  </si>
  <si>
    <t>1.3</t>
  </si>
  <si>
    <t>Addition of a Complete Mix funtion.  Misc corrections</t>
  </si>
  <si>
    <t>CuBLM Calibration Parameters (CuBLM V 2.2.3)</t>
  </si>
  <si>
    <t>1.4</t>
  </si>
  <si>
    <t>SpencerBohaboy</t>
  </si>
  <si>
    <t>Misc. repairs and additional guidance</t>
  </si>
  <si>
    <t>PARAMETER</t>
  </si>
  <si>
    <t>LOWER BOUND</t>
  </si>
  <si>
    <t>UPPER BOUND</t>
  </si>
  <si>
    <t>1.5</t>
  </si>
  <si>
    <t>Rob Burkhart</t>
  </si>
  <si>
    <t>Expanded copper columns in input data sheets to correspond with model input file format</t>
  </si>
  <si>
    <t>2.0</t>
  </si>
  <si>
    <t>Aliana Britson</t>
  </si>
  <si>
    <t>Update Instructions. Remove 10% RPA examination. Tidy up Workbook. Addition of calibration range warnings.</t>
  </si>
  <si>
    <r>
      <t>Temperature (</t>
    </r>
    <r>
      <rPr>
        <vertAlign val="superscript"/>
        <sz val="7.5"/>
        <color rgb="FF000000"/>
        <rFont val="Wingdings"/>
        <charset val="2"/>
      </rPr>
      <t>¡</t>
    </r>
    <r>
      <rPr>
        <sz val="10"/>
        <color rgb="FF000000"/>
        <rFont val="Arial"/>
        <family val="2"/>
      </rPr>
      <t>C)</t>
    </r>
  </si>
  <si>
    <t>2.1</t>
  </si>
  <si>
    <t>Added Effluent Limit Calculation Sheet (borrowed from Toxics RPA Workbook)</t>
  </si>
  <si>
    <t>2.2</t>
  </si>
  <si>
    <t>Updated Workbook to be able to accommodate seasonal dilutions from MZ Memo</t>
  </si>
  <si>
    <t>DOC (mg/L)</t>
  </si>
  <si>
    <t>Humic Acid Content (%)</t>
  </si>
  <si>
    <t>Calcium (mg/L)</t>
  </si>
  <si>
    <t>Magnesium (mg/L)</t>
  </si>
  <si>
    <t>Sodium (mg/L)</t>
  </si>
  <si>
    <t>Potassium (mg/L)</t>
  </si>
  <si>
    <t>Sulfate (mg/L)</t>
  </si>
  <si>
    <t>Chloride (mg/L)</t>
  </si>
  <si>
    <t>Alkalinity (mg/L)</t>
  </si>
  <si>
    <t>DIC (mmol/L)</t>
  </si>
  <si>
    <t>Sulfide (mg/L)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</si>
</sst>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_)"/>
    <numFmt numFmtId="166" formatCode="0.000000"/>
  </numFmts>
  <fonts count="4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Tahoma"/>
      <family val="2"/>
    </font>
    <font>
      <sz val="10"/>
      <name val="Courier"/>
      <family val="3"/>
    </font>
    <font>
      <sz val="10"/>
      <name val="Courier"/>
      <family val="3"/>
    </font>
    <font>
      <u/>
      <sz val="10"/>
      <color indexed="12"/>
      <name val="Courier"/>
      <family val="3"/>
    </font>
    <font>
      <sz val="11"/>
      <color rgb="FF0000FF"/>
      <name val="Calibri"/>
      <family val="2"/>
      <scheme val="minor"/>
    </font>
    <font>
      <u/>
      <sz val="10"/>
      <color indexed="12"/>
      <name val="Courier"/>
      <family val="3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2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</font>
    <font>
      <sz val="2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vertAlign val="superscript"/>
      <sz val="7.5"/>
      <color rgb="FF000000"/>
      <name val="Wingdings"/>
      <charset val="2"/>
    </font>
    <font>
      <b/>
      <sz val="28"/>
      <color theme="1"/>
      <name val="Calibri"/>
      <family val="2"/>
      <scheme val="minor"/>
    </font>
    <font>
      <sz val="11"/>
      <color rgb="FF021EEE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2"/>
      <name val="Tahoma"/>
      <family val="2"/>
    </font>
    <font>
      <sz val="10"/>
      <color rgb="FF021EEE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3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" fillId="0" borderId="0"/>
    <xf numFmtId="0" fontId="10" fillId="0" borderId="0"/>
    <xf numFmtId="0" fontId="1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266">
    <xf numFmtId="0" fontId="0" fillId="0" borderId="0" xfId="0"/>
    <xf numFmtId="0" fontId="1" fillId="2" borderId="15" xfId="0" applyFont="1" applyFill="1" applyBorder="1" applyAlignment="1">
      <alignment horizontal="center" vertical="center"/>
    </xf>
    <xf numFmtId="0" fontId="0" fillId="2" borderId="0" xfId="0" applyFill="1"/>
    <xf numFmtId="0" fontId="0" fillId="2" borderId="15" xfId="0" applyFill="1" applyBorder="1"/>
    <xf numFmtId="0" fontId="1" fillId="2" borderId="15" xfId="0" applyFont="1" applyFill="1" applyBorder="1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0" fillId="2" borderId="14" xfId="0" applyFill="1" applyBorder="1"/>
    <xf numFmtId="0" fontId="1" fillId="2" borderId="14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9" fontId="1" fillId="2" borderId="0" xfId="0" applyNumberFormat="1" applyFont="1" applyFill="1" applyAlignment="1">
      <alignment horizontal="right" vertical="center"/>
    </xf>
    <xf numFmtId="0" fontId="4" fillId="2" borderId="15" xfId="1" applyFont="1" applyFill="1" applyBorder="1" applyAlignment="1">
      <alignment horizontal="center" vertical="center"/>
    </xf>
    <xf numFmtId="0" fontId="0" fillId="2" borderId="0" xfId="0" applyFill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0" fillId="2" borderId="0" xfId="0" applyFill="1" applyAlignment="1">
      <alignment vertical="top"/>
    </xf>
    <xf numFmtId="0" fontId="1" fillId="2" borderId="0" xfId="0" applyFont="1" applyFill="1" applyAlignment="1">
      <alignment horizontal="right"/>
    </xf>
    <xf numFmtId="0" fontId="8" fillId="0" borderId="0" xfId="0" applyFont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1" fillId="2" borderId="0" xfId="0" applyFont="1" applyFill="1" applyAlignment="1">
      <alignment horizontal="right"/>
    </xf>
    <xf numFmtId="0" fontId="8" fillId="0" borderId="15" xfId="0" applyFont="1" applyBorder="1" applyAlignment="1">
      <alignment horizontal="center"/>
    </xf>
    <xf numFmtId="0" fontId="0" fillId="2" borderId="15" xfId="0" applyFill="1" applyBorder="1" applyAlignment="1">
      <alignment horizontal="right"/>
    </xf>
    <xf numFmtId="0" fontId="0" fillId="0" borderId="0" xfId="0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49" fontId="0" fillId="0" borderId="0" xfId="0" applyNumberFormat="1"/>
    <xf numFmtId="1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8" fillId="0" borderId="23" xfId="0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24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8" fillId="2" borderId="1" xfId="0" applyFont="1" applyFill="1" applyBorder="1" applyAlignment="1">
      <alignment horizontal="center" vertical="center"/>
    </xf>
    <xf numFmtId="0" fontId="8" fillId="0" borderId="2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49" fontId="8" fillId="0" borderId="22" xfId="0" applyNumberFormat="1" applyFont="1" applyBorder="1" applyAlignment="1">
      <alignment horizontal="center"/>
    </xf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2" fillId="2" borderId="0" xfId="0" applyFont="1" applyFill="1"/>
    <xf numFmtId="0" fontId="1" fillId="5" borderId="0" xfId="0" applyFont="1" applyFill="1"/>
    <xf numFmtId="0" fontId="4" fillId="2" borderId="6" xfId="1" applyFont="1" applyFill="1" applyBorder="1"/>
    <xf numFmtId="0" fontId="4" fillId="2" borderId="5" xfId="1" applyFont="1" applyFill="1" applyBorder="1"/>
    <xf numFmtId="0" fontId="4" fillId="2" borderId="2" xfId="1" applyFont="1" applyFill="1" applyBorder="1"/>
    <xf numFmtId="165" fontId="4" fillId="2" borderId="1" xfId="1" applyNumberFormat="1" applyFont="1" applyFill="1" applyBorder="1"/>
    <xf numFmtId="0" fontId="0" fillId="6" borderId="0" xfId="0" applyFill="1"/>
    <xf numFmtId="0" fontId="8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/>
    <xf numFmtId="164" fontId="0" fillId="2" borderId="1" xfId="0" applyNumberFormat="1" applyFill="1" applyBorder="1" applyAlignment="1">
      <alignment horizontal="center" vertical="center"/>
    </xf>
    <xf numFmtId="0" fontId="0" fillId="2" borderId="26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2" fillId="2" borderId="0" xfId="0" applyFont="1" applyFill="1" applyAlignment="1">
      <alignment horizontal="right"/>
    </xf>
    <xf numFmtId="0" fontId="0" fillId="2" borderId="0" xfId="0" applyFill="1" applyAlignment="1">
      <alignment horizontal="left"/>
    </xf>
    <xf numFmtId="0" fontId="0" fillId="2" borderId="14" xfId="0" applyFill="1" applyBorder="1" applyAlignment="1">
      <alignment horizontal="center" vertical="center"/>
    </xf>
    <xf numFmtId="14" fontId="0" fillId="0" borderId="0" xfId="0" applyNumberFormat="1"/>
    <xf numFmtId="164" fontId="0" fillId="3" borderId="1" xfId="0" applyNumberFormat="1" applyFill="1" applyBorder="1" applyAlignment="1">
      <alignment horizontal="center" vertical="center"/>
    </xf>
    <xf numFmtId="49" fontId="2" fillId="2" borderId="0" xfId="0" applyNumberFormat="1" applyFont="1" applyFill="1"/>
    <xf numFmtId="49" fontId="1" fillId="2" borderId="0" xfId="0" applyNumberFormat="1" applyFont="1" applyFill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2" borderId="0" xfId="0" applyNumberFormat="1" applyFill="1"/>
    <xf numFmtId="0" fontId="0" fillId="0" borderId="1" xfId="0" applyBorder="1"/>
    <xf numFmtId="0" fontId="4" fillId="2" borderId="27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23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horizontal="center" vertical="center"/>
    </xf>
    <xf numFmtId="0" fontId="4" fillId="2" borderId="28" xfId="1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2" fontId="8" fillId="0" borderId="1" xfId="0" applyNumberFormat="1" applyFont="1" applyBorder="1" applyAlignment="1">
      <alignment horizontal="center" vertical="center"/>
    </xf>
    <xf numFmtId="2" fontId="0" fillId="2" borderId="0" xfId="0" applyNumberFormat="1" applyFill="1"/>
    <xf numFmtId="2" fontId="0" fillId="0" borderId="0" xfId="0" applyNumberFormat="1"/>
    <xf numFmtId="14" fontId="8" fillId="0" borderId="1" xfId="0" applyNumberFormat="1" applyFont="1" applyBorder="1" applyAlignment="1">
      <alignment horizontal="center"/>
    </xf>
    <xf numFmtId="0" fontId="0" fillId="2" borderId="12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14" fontId="0" fillId="2" borderId="4" xfId="0" applyNumberFormat="1" applyFill="1" applyBorder="1" applyAlignment="1">
      <alignment horizontal="center" wrapText="1"/>
    </xf>
    <xf numFmtId="14" fontId="0" fillId="2" borderId="4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0" fillId="0" borderId="26" xfId="0" applyBorder="1"/>
    <xf numFmtId="0" fontId="1" fillId="2" borderId="14" xfId="0" applyFont="1" applyFill="1" applyBorder="1" applyAlignment="1">
      <alignment horizontal="center"/>
    </xf>
    <xf numFmtId="1" fontId="4" fillId="3" borderId="1" xfId="7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/>
    </xf>
    <xf numFmtId="0" fontId="4" fillId="2" borderId="1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left" vertical="center"/>
    </xf>
    <xf numFmtId="49" fontId="19" fillId="2" borderId="0" xfId="0" applyNumberFormat="1" applyFont="1" applyFill="1" applyAlignment="1">
      <alignment horizontal="left" vertical="top"/>
    </xf>
    <xf numFmtId="49" fontId="14" fillId="2" borderId="0" xfId="0" applyNumberFormat="1" applyFont="1" applyFill="1" applyAlignment="1">
      <alignment horizontal="left" vertical="top"/>
    </xf>
    <xf numFmtId="0" fontId="2" fillId="2" borderId="15" xfId="0" applyFont="1" applyFill="1" applyBorder="1"/>
    <xf numFmtId="0" fontId="0" fillId="2" borderId="10" xfId="0" applyFill="1" applyBorder="1" applyAlignment="1">
      <alignment horizontal="center" wrapText="1"/>
    </xf>
    <xf numFmtId="0" fontId="19" fillId="2" borderId="0" xfId="0" applyFont="1" applyFill="1"/>
    <xf numFmtId="0" fontId="17" fillId="2" borderId="0" xfId="0" applyFont="1" applyFill="1" applyAlignment="1">
      <alignment vertical="top" wrapText="1"/>
    </xf>
    <xf numFmtId="0" fontId="10" fillId="0" borderId="0" xfId="14"/>
    <xf numFmtId="0" fontId="22" fillId="0" borderId="0" xfId="14" applyFont="1" applyAlignment="1">
      <alignment vertical="center" wrapText="1"/>
    </xf>
    <xf numFmtId="0" fontId="23" fillId="0" borderId="0" xfId="14" applyFont="1" applyAlignment="1">
      <alignment vertical="center" wrapText="1"/>
    </xf>
    <xf numFmtId="0" fontId="24" fillId="0" borderId="0" xfId="14" applyFont="1"/>
    <xf numFmtId="0" fontId="25" fillId="0" borderId="0" xfId="14" applyFont="1" applyAlignment="1">
      <alignment vertical="center" wrapText="1"/>
    </xf>
    <xf numFmtId="0" fontId="8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right"/>
    </xf>
    <xf numFmtId="0" fontId="14" fillId="2" borderId="0" xfId="0" applyFont="1" applyFill="1" applyAlignment="1">
      <alignment vertical="top"/>
    </xf>
    <xf numFmtId="0" fontId="27" fillId="2" borderId="0" xfId="0" applyFont="1" applyFill="1" applyAlignment="1">
      <alignment vertical="top"/>
    </xf>
    <xf numFmtId="0" fontId="15" fillId="2" borderId="0" xfId="0" applyFont="1" applyFill="1"/>
    <xf numFmtId="0" fontId="15" fillId="2" borderId="0" xfId="0" applyFont="1" applyFill="1" applyAlignment="1">
      <alignment horizontal="right" vertical="center"/>
    </xf>
    <xf numFmtId="0" fontId="15" fillId="2" borderId="0" xfId="0" applyFont="1" applyFill="1" applyAlignment="1">
      <alignment wrapText="1"/>
    </xf>
    <xf numFmtId="0" fontId="2" fillId="2" borderId="0" xfId="0" applyFont="1" applyFill="1" applyAlignment="1">
      <alignment horizontal="right"/>
    </xf>
    <xf numFmtId="166" fontId="0" fillId="7" borderId="1" xfId="0" applyNumberFormat="1" applyFill="1" applyBorder="1" applyAlignment="1">
      <alignment horizontal="right"/>
    </xf>
    <xf numFmtId="0" fontId="0" fillId="2" borderId="0" xfId="0" applyFill="1" applyAlignment="1">
      <alignment wrapText="1"/>
    </xf>
    <xf numFmtId="166" fontId="0" fillId="3" borderId="1" xfId="0" applyNumberFormat="1" applyFill="1" applyBorder="1" applyAlignment="1">
      <alignment horizontal="center"/>
    </xf>
    <xf numFmtId="0" fontId="28" fillId="2" borderId="0" xfId="0" applyFont="1" applyFill="1"/>
    <xf numFmtId="0" fontId="28" fillId="2" borderId="0" xfId="0" applyFont="1" applyFill="1" applyAlignment="1">
      <alignment horizontal="right" vertical="center"/>
    </xf>
    <xf numFmtId="0" fontId="27" fillId="2" borderId="0" xfId="0" applyFont="1" applyFill="1" applyAlignment="1">
      <alignment horizontal="right"/>
    </xf>
    <xf numFmtId="0" fontId="28" fillId="2" borderId="0" xfId="0" applyFont="1" applyFill="1" applyAlignment="1">
      <alignment wrapText="1"/>
    </xf>
    <xf numFmtId="0" fontId="27" fillId="2" borderId="0" xfId="0" applyFont="1" applyFill="1"/>
    <xf numFmtId="0" fontId="0" fillId="2" borderId="1" xfId="0" applyFill="1" applyBorder="1"/>
    <xf numFmtId="2" fontId="0" fillId="2" borderId="32" xfId="0" applyNumberFormat="1" applyFill="1" applyBorder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top"/>
    </xf>
    <xf numFmtId="0" fontId="29" fillId="0" borderId="0" xfId="0" applyFont="1" applyAlignment="1">
      <alignment horizontal="center" vertical="center"/>
    </xf>
    <xf numFmtId="0" fontId="1" fillId="0" borderId="0" xfId="0" applyFont="1"/>
    <xf numFmtId="0" fontId="32" fillId="2" borderId="0" xfId="0" applyFont="1" applyFill="1"/>
    <xf numFmtId="0" fontId="21" fillId="2" borderId="0" xfId="0" applyFont="1" applyFill="1"/>
    <xf numFmtId="0" fontId="12" fillId="8" borderId="26" xfId="0" applyFont="1" applyFill="1" applyBorder="1" applyAlignment="1">
      <alignment horizontal="center" vertical="center" wrapText="1"/>
    </xf>
    <xf numFmtId="0" fontId="12" fillId="8" borderId="25" xfId="0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center" vertical="center" wrapText="1"/>
    </xf>
    <xf numFmtId="0" fontId="12" fillId="8" borderId="3" xfId="0" applyFont="1" applyFill="1" applyBorder="1" applyAlignment="1">
      <alignment horizontal="center" vertical="center" wrapText="1"/>
    </xf>
    <xf numFmtId="0" fontId="12" fillId="8" borderId="21" xfId="0" applyFont="1" applyFill="1" applyBorder="1" applyAlignment="1">
      <alignment horizontal="center" vertical="center" wrapText="1"/>
    </xf>
    <xf numFmtId="0" fontId="12" fillId="8" borderId="32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8" borderId="34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/>
    </xf>
    <xf numFmtId="0" fontId="12" fillId="8" borderId="34" xfId="0" applyFont="1" applyFill="1" applyBorder="1" applyAlignment="1">
      <alignment horizontal="center" vertical="center"/>
    </xf>
    <xf numFmtId="9" fontId="33" fillId="0" borderId="35" xfId="0" applyNumberFormat="1" applyFont="1" applyBorder="1" applyAlignment="1">
      <alignment horizontal="center" vertical="center"/>
    </xf>
    <xf numFmtId="9" fontId="33" fillId="0" borderId="3" xfId="0" applyNumberFormat="1" applyFont="1" applyBorder="1" applyAlignment="1">
      <alignment horizontal="center" vertical="center"/>
    </xf>
    <xf numFmtId="0" fontId="12" fillId="8" borderId="32" xfId="0" applyFont="1" applyFill="1" applyBorder="1" applyAlignment="1">
      <alignment horizontal="center" vertical="center"/>
    </xf>
    <xf numFmtId="0" fontId="12" fillId="8" borderId="3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horizontal="center" vertical="center"/>
    </xf>
    <xf numFmtId="0" fontId="12" fillId="8" borderId="23" xfId="0" applyFont="1" applyFill="1" applyBorder="1" applyAlignment="1">
      <alignment horizontal="center" vertical="center"/>
    </xf>
    <xf numFmtId="0" fontId="12" fillId="8" borderId="6" xfId="0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/>
    </xf>
    <xf numFmtId="0" fontId="36" fillId="0" borderId="34" xfId="0" applyFont="1" applyBorder="1" applyAlignment="1" applyProtection="1">
      <alignment horizontal="center" vertical="center"/>
      <protection locked="0"/>
    </xf>
    <xf numFmtId="0" fontId="12" fillId="3" borderId="4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32" xfId="0" applyFont="1" applyFill="1" applyBorder="1" applyAlignment="1">
      <alignment horizontal="center" vertical="center"/>
    </xf>
    <xf numFmtId="0" fontId="12" fillId="10" borderId="32" xfId="0" applyFont="1" applyFill="1" applyBorder="1" applyAlignment="1">
      <alignment horizontal="center" vertical="center"/>
    </xf>
    <xf numFmtId="0" fontId="12" fillId="10" borderId="34" xfId="0" applyFont="1" applyFill="1" applyBorder="1" applyAlignment="1">
      <alignment horizontal="center" vertical="center"/>
    </xf>
    <xf numFmtId="2" fontId="12" fillId="10" borderId="32" xfId="0" applyNumberFormat="1" applyFont="1" applyFill="1" applyBorder="1" applyAlignment="1">
      <alignment horizontal="center" vertical="center"/>
    </xf>
    <xf numFmtId="2" fontId="12" fillId="10" borderId="1" xfId="0" applyNumberFormat="1" applyFont="1" applyFill="1" applyBorder="1" applyAlignment="1">
      <alignment horizontal="center" vertical="center"/>
    </xf>
    <xf numFmtId="2" fontId="12" fillId="10" borderId="34" xfId="0" applyNumberFormat="1" applyFont="1" applyFill="1" applyBorder="1" applyAlignment="1">
      <alignment horizontal="center" vertical="center"/>
    </xf>
    <xf numFmtId="0" fontId="1" fillId="9" borderId="0" xfId="0" applyFont="1" applyFill="1"/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0" fillId="8" borderId="1" xfId="0" applyFill="1" applyBorder="1"/>
    <xf numFmtId="0" fontId="39" fillId="2" borderId="0" xfId="0" applyFont="1" applyFill="1"/>
    <xf numFmtId="0" fontId="0" fillId="3" borderId="1" xfId="0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0" fontId="1" fillId="2" borderId="0" xfId="0" applyFont="1" applyFill="1" applyAlignment="1">
      <alignment wrapText="1"/>
    </xf>
    <xf numFmtId="0" fontId="35" fillId="8" borderId="4" xfId="7" applyFont="1" applyFill="1" applyBorder="1" applyAlignment="1" applyProtection="1">
      <alignment wrapText="1"/>
      <protection locked="0"/>
    </xf>
    <xf numFmtId="0" fontId="1" fillId="8" borderId="1" xfId="0" applyFont="1" applyFill="1" applyBorder="1" applyAlignment="1">
      <alignment wrapText="1"/>
    </xf>
    <xf numFmtId="0" fontId="20" fillId="2" borderId="0" xfId="0" applyFont="1" applyFill="1"/>
    <xf numFmtId="0" fontId="17" fillId="2" borderId="0" xfId="0" applyFont="1" applyFill="1" applyAlignment="1">
      <alignment horizontal="left" vertical="top" wrapText="1"/>
    </xf>
    <xf numFmtId="0" fontId="21" fillId="2" borderId="0" xfId="0" applyFont="1" applyFill="1" applyAlignment="1">
      <alignment horizontal="center" vertical="top" wrapText="1"/>
    </xf>
    <xf numFmtId="0" fontId="0" fillId="2" borderId="8" xfId="0" applyFill="1" applyBorder="1"/>
    <xf numFmtId="0" fontId="0" fillId="2" borderId="7" xfId="0" applyFill="1" applyBorder="1"/>
    <xf numFmtId="164" fontId="0" fillId="3" borderId="32" xfId="0" applyNumberFormat="1" applyFill="1" applyBorder="1" applyAlignment="1">
      <alignment horizontal="center" vertical="center"/>
    </xf>
    <xf numFmtId="0" fontId="0" fillId="7" borderId="1" xfId="0" applyFill="1" applyBorder="1"/>
    <xf numFmtId="0" fontId="1" fillId="2" borderId="8" xfId="0" applyFont="1" applyFill="1" applyBorder="1" applyAlignment="1">
      <alignment horizontal="left"/>
    </xf>
    <xf numFmtId="0" fontId="4" fillId="2" borderId="38" xfId="1" applyFont="1" applyFill="1" applyBorder="1" applyAlignment="1">
      <alignment horizontal="center" vertical="center"/>
    </xf>
    <xf numFmtId="0" fontId="4" fillId="2" borderId="39" xfId="1" applyFont="1" applyFill="1" applyBorder="1" applyAlignment="1">
      <alignment horizontal="center" vertical="center"/>
    </xf>
    <xf numFmtId="0" fontId="4" fillId="2" borderId="24" xfId="1" applyFont="1" applyFill="1" applyBorder="1" applyAlignment="1">
      <alignment horizontal="center" vertical="center"/>
    </xf>
    <xf numFmtId="0" fontId="4" fillId="2" borderId="40" xfId="1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left"/>
    </xf>
    <xf numFmtId="0" fontId="1" fillId="2" borderId="42" xfId="0" applyFont="1" applyFill="1" applyBorder="1" applyAlignment="1">
      <alignment horizontal="center"/>
    </xf>
    <xf numFmtId="0" fontId="1" fillId="2" borderId="43" xfId="0" applyFont="1" applyFill="1" applyBorder="1" applyAlignment="1">
      <alignment horizontal="center"/>
    </xf>
    <xf numFmtId="0" fontId="1" fillId="2" borderId="8" xfId="0" applyFont="1" applyFill="1" applyBorder="1"/>
    <xf numFmtId="0" fontId="0" fillId="2" borderId="32" xfId="0" applyFill="1" applyBorder="1" applyAlignment="1">
      <alignment wrapText="1"/>
    </xf>
    <xf numFmtId="0" fontId="0" fillId="3" borderId="26" xfId="0" applyFill="1" applyBorder="1"/>
    <xf numFmtId="0" fontId="0" fillId="2" borderId="44" xfId="0" applyFill="1" applyBorder="1"/>
    <xf numFmtId="0" fontId="0" fillId="2" borderId="45" xfId="0" applyFill="1" applyBorder="1"/>
    <xf numFmtId="2" fontId="8" fillId="0" borderId="34" xfId="0" applyNumberFormat="1" applyFont="1" applyBorder="1" applyAlignment="1">
      <alignment horizontal="center" vertical="center"/>
    </xf>
    <xf numFmtId="0" fontId="11" fillId="2" borderId="0" xfId="1" applyFont="1" applyFill="1" applyAlignment="1">
      <alignment horizontal="left" vertical="center"/>
    </xf>
    <xf numFmtId="1" fontId="0" fillId="2" borderId="0" xfId="0" applyNumberFormat="1" applyFill="1" applyAlignment="1">
      <alignment horizontal="center" vertical="center"/>
    </xf>
    <xf numFmtId="0" fontId="27" fillId="8" borderId="35" xfId="0" applyFont="1" applyFill="1" applyBorder="1" applyAlignment="1">
      <alignment wrapText="1"/>
    </xf>
    <xf numFmtId="0" fontId="27" fillId="8" borderId="46" xfId="0" applyFont="1" applyFill="1" applyBorder="1" applyAlignment="1">
      <alignment wrapText="1"/>
    </xf>
    <xf numFmtId="0" fontId="1" fillId="7" borderId="3" xfId="0" applyFont="1" applyFill="1" applyBorder="1" applyAlignment="1">
      <alignment horizontal="center" vertical="center"/>
    </xf>
    <xf numFmtId="0" fontId="1" fillId="7" borderId="47" xfId="0" applyFont="1" applyFill="1" applyBorder="1" applyAlignment="1">
      <alignment horizontal="center" vertical="center"/>
    </xf>
    <xf numFmtId="0" fontId="21" fillId="2" borderId="0" xfId="0" applyFont="1" applyFill="1" applyAlignment="1">
      <alignment vertical="top" wrapText="1"/>
    </xf>
    <xf numFmtId="0" fontId="21" fillId="2" borderId="0" xfId="0" applyFont="1" applyFill="1" applyAlignment="1">
      <alignment horizontal="left" vertical="top"/>
    </xf>
    <xf numFmtId="0" fontId="21" fillId="2" borderId="0" xfId="0" applyFont="1" applyFill="1" applyAlignment="1">
      <alignment horizontal="left"/>
    </xf>
    <xf numFmtId="0" fontId="17" fillId="2" borderId="0" xfId="0" applyFont="1" applyFill="1" applyAlignment="1">
      <alignment horizontal="center" vertical="top" wrapText="1"/>
    </xf>
    <xf numFmtId="0" fontId="17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21" fillId="2" borderId="0" xfId="0" applyFont="1" applyFill="1" applyAlignment="1">
      <alignment horizontal="left" vertical="top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26" fillId="0" borderId="0" xfId="14" applyFont="1" applyAlignment="1">
      <alignment wrapText="1"/>
    </xf>
    <xf numFmtId="0" fontId="16" fillId="2" borderId="0" xfId="13" applyFont="1" applyFill="1" applyBorder="1" applyAlignment="1" applyProtection="1">
      <alignment horizontal="left" vertical="top" wrapText="1"/>
    </xf>
    <xf numFmtId="0" fontId="8" fillId="0" borderId="30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0" fillId="0" borderId="23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8" fillId="0" borderId="9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21" fillId="2" borderId="0" xfId="0" applyFont="1" applyFill="1" applyAlignment="1">
      <alignment horizontal="left" vertical="top" wrapText="1"/>
    </xf>
    <xf numFmtId="0" fontId="17" fillId="7" borderId="18" xfId="0" applyFont="1" applyFill="1" applyBorder="1" applyAlignment="1">
      <alignment horizontal="center" vertical="top" wrapText="1"/>
    </xf>
    <xf numFmtId="0" fontId="17" fillId="7" borderId="17" xfId="0" applyFont="1" applyFill="1" applyBorder="1" applyAlignment="1">
      <alignment horizontal="center" vertical="top" wrapText="1"/>
    </xf>
    <xf numFmtId="0" fontId="17" fillId="7" borderId="16" xfId="0" applyFont="1" applyFill="1" applyBorder="1" applyAlignment="1">
      <alignment horizontal="center" vertical="top" wrapText="1"/>
    </xf>
    <xf numFmtId="0" fontId="17" fillId="7" borderId="36" xfId="0" applyFont="1" applyFill="1" applyBorder="1" applyAlignment="1">
      <alignment horizontal="center" vertical="top" wrapText="1"/>
    </xf>
    <xf numFmtId="0" fontId="17" fillId="7" borderId="15" xfId="0" applyFont="1" applyFill="1" applyBorder="1" applyAlignment="1">
      <alignment horizontal="center" vertical="top" wrapText="1"/>
    </xf>
    <xf numFmtId="0" fontId="17" fillId="7" borderId="37" xfId="0" applyFont="1" applyFill="1" applyBorder="1" applyAlignment="1">
      <alignment horizontal="center" vertical="top" wrapText="1"/>
    </xf>
    <xf numFmtId="0" fontId="4" fillId="2" borderId="9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0" fillId="0" borderId="23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49" fontId="18" fillId="2" borderId="0" xfId="0" applyNumberFormat="1" applyFont="1" applyFill="1" applyAlignment="1">
      <alignment horizontal="left" vertical="top"/>
    </xf>
    <xf numFmtId="0" fontId="0" fillId="2" borderId="1" xfId="0" applyFill="1" applyBorder="1" applyAlignment="1">
      <alignment horizontal="center" wrapText="1"/>
    </xf>
    <xf numFmtId="0" fontId="19" fillId="2" borderId="0" xfId="0" applyFont="1" applyFill="1" applyAlignment="1">
      <alignment horizontal="left" vertical="top"/>
    </xf>
    <xf numFmtId="0" fontId="20" fillId="2" borderId="0" xfId="0" applyFont="1" applyFill="1" applyAlignment="1">
      <alignment horizontal="left" vertical="top" wrapText="1"/>
    </xf>
    <xf numFmtId="0" fontId="0" fillId="2" borderId="1" xfId="0" applyFill="1" applyBorder="1" applyAlignment="1">
      <alignment horizontal="center"/>
    </xf>
    <xf numFmtId="0" fontId="0" fillId="2" borderId="29" xfId="0" applyFill="1" applyBorder="1" applyAlignment="1">
      <alignment horizontal="center" wrapText="1"/>
    </xf>
    <xf numFmtId="0" fontId="0" fillId="2" borderId="26" xfId="0" applyFill="1" applyBorder="1" applyAlignment="1">
      <alignment horizontal="center" wrapText="1"/>
    </xf>
    <xf numFmtId="0" fontId="8" fillId="7" borderId="19" xfId="0" applyFont="1" applyFill="1" applyBorder="1" applyAlignment="1">
      <alignment horizontal="center"/>
    </xf>
    <xf numFmtId="0" fontId="27" fillId="8" borderId="13" xfId="0" applyFont="1" applyFill="1" applyBorder="1" applyAlignment="1">
      <alignment horizontal="center"/>
    </xf>
    <xf numFmtId="0" fontId="27" fillId="8" borderId="7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33" xfId="0" applyFont="1" applyFill="1" applyBorder="1" applyAlignment="1">
      <alignment horizontal="center" vertical="center"/>
    </xf>
    <xf numFmtId="0" fontId="1" fillId="8" borderId="27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wrapText="1"/>
    </xf>
  </cellXfs>
  <cellStyles count="15">
    <cellStyle name="Hyperlink" xfId="13" builtinId="8"/>
    <cellStyle name="Hyperlink 2" xfId="3" xr:uid="{00000000-0005-0000-0000-000001000000}"/>
    <cellStyle name="Hyperlink 2 2" xfId="6" xr:uid="{00000000-0005-0000-0000-000002000000}"/>
    <cellStyle name="Hyperlink 2 2 2" xfId="8" xr:uid="{00000000-0005-0000-0000-000003000000}"/>
    <cellStyle name="Normal" xfId="0" builtinId="0"/>
    <cellStyle name="Normal 2" xfId="1" xr:uid="{00000000-0005-0000-0000-000005000000}"/>
    <cellStyle name="Normal 2 2" xfId="2" xr:uid="{00000000-0005-0000-0000-000006000000}"/>
    <cellStyle name="Normal 2 2 2" xfId="5" xr:uid="{00000000-0005-0000-0000-000007000000}"/>
    <cellStyle name="Normal 2 2 2 2" xfId="9" xr:uid="{00000000-0005-0000-0000-000008000000}"/>
    <cellStyle name="Normal 2 3" xfId="12" xr:uid="{00000000-0005-0000-0000-000009000000}"/>
    <cellStyle name="Normal 3" xfId="10" xr:uid="{00000000-0005-0000-0000-00000A000000}"/>
    <cellStyle name="Normal 3 2" xfId="11" xr:uid="{00000000-0005-0000-0000-00000B000000}"/>
    <cellStyle name="Normal 8" xfId="14" xr:uid="{A425CBEE-5D75-4EA7-93B3-04907CE27C27}"/>
    <cellStyle name="Normal_RPA" xfId="7" xr:uid="{00000000-0005-0000-0000-00000C000000}"/>
    <cellStyle name="Percent 2" xfId="4" xr:uid="{00000000-0005-0000-0000-00000D000000}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45507</xdr:rowOff>
    </xdr:from>
    <xdr:to>
      <xdr:col>0</xdr:col>
      <xdr:colOff>1773262</xdr:colOff>
      <xdr:row>16</xdr:row>
      <xdr:rowOff>42332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3F4282F-DE75-481E-9AA0-72DFA5208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340"/>
          <a:ext cx="1773262" cy="3309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8"/>
  <sheetViews>
    <sheetView tabSelected="1" zoomScale="90" zoomScaleNormal="90" workbookViewId="0">
      <selection activeCell="B16" sqref="B16"/>
    </sheetView>
  </sheetViews>
  <sheetFormatPr defaultColWidth="9.140625" defaultRowHeight="15"/>
  <cols>
    <col min="1" max="1" width="28.5703125" customWidth="1"/>
    <col min="2" max="2" width="77.7109375" customWidth="1"/>
  </cols>
  <sheetData>
    <row r="1" spans="1:2" ht="18">
      <c r="A1" s="109"/>
      <c r="B1" s="113" t="s">
        <v>0</v>
      </c>
    </row>
    <row r="2" spans="1:2" ht="50.25" customHeight="1">
      <c r="A2" s="109"/>
      <c r="B2" s="110" t="s">
        <v>1</v>
      </c>
    </row>
    <row r="3" spans="1:2" ht="15.75">
      <c r="A3" s="109"/>
      <c r="B3" s="111" t="s">
        <v>2</v>
      </c>
    </row>
    <row r="4" spans="1:2">
      <c r="A4" s="109"/>
      <c r="B4" s="112" t="s">
        <v>3</v>
      </c>
    </row>
    <row r="5" spans="1:2">
      <c r="A5" s="109"/>
      <c r="B5" s="212" t="s">
        <v>4</v>
      </c>
    </row>
    <row r="6" spans="1:2" ht="15" customHeight="1">
      <c r="A6" s="109"/>
      <c r="B6" s="212"/>
    </row>
    <row r="7" spans="1:2">
      <c r="A7" s="109"/>
      <c r="B7" s="212"/>
    </row>
    <row r="8" spans="1:2">
      <c r="A8" s="109"/>
      <c r="B8" s="212"/>
    </row>
    <row r="9" spans="1:2">
      <c r="A9" s="109"/>
      <c r="B9" s="212"/>
    </row>
    <row r="10" spans="1:2">
      <c r="A10" s="109"/>
      <c r="B10" s="212"/>
    </row>
    <row r="11" spans="1:2">
      <c r="A11" s="109"/>
      <c r="B11" s="212"/>
    </row>
    <row r="12" spans="1:2">
      <c r="A12" s="109"/>
      <c r="B12" s="212"/>
    </row>
    <row r="13" spans="1:2">
      <c r="A13" s="109"/>
      <c r="B13" s="212"/>
    </row>
    <row r="14" spans="1:2">
      <c r="A14" s="109"/>
      <c r="B14" s="212"/>
    </row>
    <row r="29" ht="15.75" customHeight="1"/>
    <row r="51" ht="15.75" customHeight="1"/>
    <row r="60" ht="15.75" customHeight="1"/>
    <row r="88" ht="15.75" customHeight="1"/>
  </sheetData>
  <mergeCells count="1">
    <mergeCell ref="B5:B14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02009-0137-46F1-80CA-D635C9C7AB99}">
  <dimension ref="A1:BC23"/>
  <sheetViews>
    <sheetView workbookViewId="0">
      <selection activeCell="Y16" sqref="Y16"/>
    </sheetView>
  </sheetViews>
  <sheetFormatPr defaultRowHeight="15"/>
  <cols>
    <col min="1" max="1" width="22.140625" style="2" customWidth="1"/>
    <col min="2" max="2" width="14" style="2" customWidth="1"/>
    <col min="3" max="3" width="11.42578125" style="2" customWidth="1"/>
    <col min="4" max="5" width="9.140625" style="2"/>
    <col min="6" max="6" width="11.5703125" style="2" customWidth="1"/>
    <col min="7" max="10" width="9.140625" style="2"/>
    <col min="11" max="11" width="2.140625" style="2" customWidth="1"/>
    <col min="12" max="13" width="9.140625" style="2"/>
    <col min="14" max="14" width="2.42578125" style="2" customWidth="1"/>
    <col min="15" max="17" width="9.140625" style="2"/>
    <col min="18" max="18" width="3.7109375" style="2" customWidth="1"/>
    <col min="19" max="16384" width="9.140625" style="2"/>
  </cols>
  <sheetData>
    <row r="1" spans="1:55" ht="50.25" customHeight="1">
      <c r="A1" s="137" t="s">
        <v>141</v>
      </c>
    </row>
    <row r="2" spans="1:55" ht="21">
      <c r="A2" s="176" t="s">
        <v>142</v>
      </c>
    </row>
    <row r="3" spans="1:55" ht="21">
      <c r="A3" s="176" t="s">
        <v>143</v>
      </c>
    </row>
    <row r="4" spans="1:55" ht="21">
      <c r="A4" s="138" t="s">
        <v>144</v>
      </c>
    </row>
    <row r="5" spans="1:55" ht="21">
      <c r="A5" s="138" t="s">
        <v>145</v>
      </c>
    </row>
    <row r="6" spans="1:55" ht="21">
      <c r="A6" s="138" t="s">
        <v>146</v>
      </c>
    </row>
    <row r="7" spans="1:55" ht="21">
      <c r="A7" s="138" t="s">
        <v>147</v>
      </c>
    </row>
    <row r="8" spans="1:55" ht="15.75" thickBot="1"/>
    <row r="9" spans="1:55" ht="18.75">
      <c r="A9" s="260" t="s">
        <v>148</v>
      </c>
      <c r="B9" s="261"/>
    </row>
    <row r="10" spans="1:55" ht="37.5">
      <c r="A10" s="199" t="s">
        <v>149</v>
      </c>
      <c r="B10" s="201" t="s">
        <v>28</v>
      </c>
    </row>
    <row r="11" spans="1:55" ht="38.25" thickBot="1">
      <c r="A11" s="200" t="s">
        <v>150</v>
      </c>
      <c r="B11" s="202" t="s">
        <v>28</v>
      </c>
    </row>
    <row r="13" spans="1:55" s="166" customFormat="1" ht="27" customHeight="1">
      <c r="A13" s="262" t="s">
        <v>151</v>
      </c>
      <c r="B13" s="262"/>
      <c r="C13" s="262"/>
      <c r="D13" s="262"/>
      <c r="E13" s="262"/>
      <c r="F13" s="262"/>
      <c r="G13" s="265" t="s">
        <v>152</v>
      </c>
      <c r="H13" s="265"/>
      <c r="I13" s="262" t="s">
        <v>153</v>
      </c>
      <c r="J13" s="262"/>
      <c r="K13" s="5"/>
      <c r="L13" s="262" t="s">
        <v>154</v>
      </c>
      <c r="M13" s="262"/>
      <c r="N13" s="5"/>
      <c r="O13" s="262" t="s">
        <v>155</v>
      </c>
      <c r="P13" s="262"/>
      <c r="Q13" s="262"/>
      <c r="R13" s="5"/>
      <c r="S13" s="262" t="s">
        <v>156</v>
      </c>
      <c r="T13" s="262"/>
      <c r="U13" s="262"/>
      <c r="V13" s="262"/>
      <c r="W13" s="262"/>
      <c r="X13" s="262"/>
      <c r="Y13" s="262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</row>
    <row r="14" spans="1:55" customFormat="1" ht="51.75" customHeight="1">
      <c r="A14" s="263"/>
      <c r="B14" s="139" t="s">
        <v>157</v>
      </c>
      <c r="C14" s="139" t="s">
        <v>158</v>
      </c>
      <c r="D14" s="139" t="s">
        <v>159</v>
      </c>
      <c r="E14" s="139" t="s">
        <v>160</v>
      </c>
      <c r="F14" s="140" t="s">
        <v>161</v>
      </c>
      <c r="G14" s="141" t="s">
        <v>162</v>
      </c>
      <c r="H14" s="142" t="s">
        <v>163</v>
      </c>
      <c r="I14" s="141" t="s">
        <v>162</v>
      </c>
      <c r="J14" s="142" t="s">
        <v>163</v>
      </c>
      <c r="K14" s="168"/>
      <c r="L14" s="139" t="s">
        <v>164</v>
      </c>
      <c r="M14" s="140" t="s">
        <v>165</v>
      </c>
      <c r="N14" s="168"/>
      <c r="O14" s="143" t="s">
        <v>166</v>
      </c>
      <c r="P14" s="139" t="s">
        <v>167</v>
      </c>
      <c r="Q14" s="140" t="s">
        <v>168</v>
      </c>
      <c r="R14" s="168"/>
      <c r="S14" s="144" t="s">
        <v>169</v>
      </c>
      <c r="T14" s="145" t="s">
        <v>170</v>
      </c>
      <c r="U14" s="145" t="s">
        <v>171</v>
      </c>
      <c r="V14" s="145" t="s">
        <v>172</v>
      </c>
      <c r="W14" s="145" t="s">
        <v>173</v>
      </c>
      <c r="X14" s="145" t="s">
        <v>174</v>
      </c>
      <c r="Y14" s="146" t="s">
        <v>108</v>
      </c>
      <c r="Z14" s="167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</row>
    <row r="15" spans="1:55" customFormat="1">
      <c r="A15" s="264"/>
      <c r="B15" s="147" t="s">
        <v>175</v>
      </c>
      <c r="C15" s="147" t="s">
        <v>175</v>
      </c>
      <c r="D15" s="147" t="s">
        <v>175</v>
      </c>
      <c r="E15" s="147" t="s">
        <v>175</v>
      </c>
      <c r="F15" s="148" t="s">
        <v>176</v>
      </c>
      <c r="G15" s="149">
        <v>0.95</v>
      </c>
      <c r="H15" s="150">
        <v>0.99</v>
      </c>
      <c r="I15" s="151"/>
      <c r="J15" s="152"/>
      <c r="K15" s="167"/>
      <c r="L15" s="153" t="s">
        <v>175</v>
      </c>
      <c r="M15" s="154" t="s">
        <v>175</v>
      </c>
      <c r="N15" s="167"/>
      <c r="O15" s="155" t="s">
        <v>175</v>
      </c>
      <c r="P15" s="153" t="s">
        <v>175</v>
      </c>
      <c r="Q15" s="154" t="s">
        <v>175</v>
      </c>
      <c r="R15" s="167"/>
      <c r="S15" s="151"/>
      <c r="T15" s="147"/>
      <c r="U15" s="147" t="s">
        <v>177</v>
      </c>
      <c r="V15" s="147" t="s">
        <v>178</v>
      </c>
      <c r="W15" s="147" t="s">
        <v>178</v>
      </c>
      <c r="X15" s="147" t="s">
        <v>179</v>
      </c>
      <c r="Y15" s="148" t="s">
        <v>179</v>
      </c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</row>
    <row r="16" spans="1:55" customFormat="1" ht="28.5" customHeight="1">
      <c r="A16" s="174" t="s">
        <v>180</v>
      </c>
      <c r="B16" s="156" t="str">
        <f>'ZID Criteria'!AC19</f>
        <v>*</v>
      </c>
      <c r="C16" s="156" t="str">
        <f>'RMZ Criteria'!AC20</f>
        <v>*</v>
      </c>
      <c r="D16" s="156" t="str">
        <f>'Copper Data'!AB8</f>
        <v>*</v>
      </c>
      <c r="E16" s="156" t="str">
        <f>IF(OR('Copper Data'!AC19="*",'Copper Data'!AC15="*"),"*",'Copper Data'!AC19/'Copper Data'!AC15)</f>
        <v>*</v>
      </c>
      <c r="F16" s="157">
        <v>4</v>
      </c>
      <c r="G16" s="158" t="str">
        <f>IF(OR($B16="--",$C16="--",$D16="*"),"--",$Q16*EXP(NORMSINV(G15)*U16-0.5*U16^2))</f>
        <v>--</v>
      </c>
      <c r="H16" s="159" t="str">
        <f>IF(OR($B16="--",$C16="--",$D16="*"),"--",$Q16*EXP(NORMSINV(H15)*S16-0.5*S16^2))</f>
        <v>--</v>
      </c>
      <c r="I16" s="160" t="str">
        <f>IF(G16="--","--", IF($G16&lt;2,2, "N/A"))</f>
        <v>--</v>
      </c>
      <c r="J16" s="159" t="str">
        <f>IF(H16="--","--", IF($H16&lt;2,2, "N/A"))</f>
        <v>--</v>
      </c>
      <c r="K16" s="167"/>
      <c r="L16" s="161" t="str">
        <f>IF(B16="*","--",IF($D16&gt;B16,B16,B10*(B16-$D16)+$D16))</f>
        <v>--</v>
      </c>
      <c r="M16" s="162" t="str">
        <f>IF(C16="*","--",IF($D16&gt;C16,C16,B11*(C16-$D16)+$D16))</f>
        <v>--</v>
      </c>
      <c r="N16" s="167"/>
      <c r="O16" s="163" t="str">
        <f>IF(AND(B16="*",C16="*"),"--",IF(D16="*","--",L16*EXP(0.5*S16^2-NORMSINV(0.99)*S16)))</f>
        <v>--</v>
      </c>
      <c r="P16" s="164" t="str">
        <f>IF(AND($B16="*",$C16="*"),"--",IF($D16="--","--",M16*EXP(0.5*T16^2-NORMSINV(0.99)*T16)))</f>
        <v>--</v>
      </c>
      <c r="Q16" s="165" t="str">
        <f t="shared" ref="Q16" si="0">IF(AND(D16="*",B16="*",C16="*"),"*",IF(ISNUMBER(O16)=FALSE,P16,IF(ISNUMBER(P16)=FALSE,O16,MIN(VALUE(O16),VALUE(P16)))))</f>
        <v>*</v>
      </c>
      <c r="R16" s="167"/>
      <c r="S16" s="161" t="str">
        <f>IF(E16="*","--",SQRT(LN(E16^2+1)))</f>
        <v>--</v>
      </c>
      <c r="T16" s="156" t="str">
        <f>IF(E16="*","--",SQRT(LN(E16^2/4+1)))</f>
        <v>--</v>
      </c>
      <c r="U16" s="156" t="str">
        <f>IF(E16="*","--",IF(F16&lt;2,SQRT(LN(E16^2/2+1)),SQRT(LN(E16^2/F16+1))))</f>
        <v>--</v>
      </c>
      <c r="V16" s="156" t="str">
        <f>IF(S16="--","--",EXP(0.5*S16^2-NORMSINV(0.99)*S16))</f>
        <v>--</v>
      </c>
      <c r="W16" s="156" t="str">
        <f>IF(T16="--","--",EXP(0.5*T16^2-NORMSINV(0.99)*T16))</f>
        <v>--</v>
      </c>
      <c r="X16" s="156" t="str">
        <f>IF(U16="--","--",EXP(NORMSINV(0.95)*U16-0.5*U16^2))</f>
        <v>--</v>
      </c>
      <c r="Y16" s="162" t="str">
        <f>IF(S16="--","--",EXP(NORMSINV(0.99)*$S16-0.5*$S16^2))</f>
        <v>--</v>
      </c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</row>
    <row r="19" spans="1:3" ht="30">
      <c r="A19" s="173" t="s">
        <v>181</v>
      </c>
      <c r="B19" s="172">
        <v>1</v>
      </c>
    </row>
    <row r="21" spans="1:3" ht="23.25">
      <c r="A21" s="170" t="s">
        <v>182</v>
      </c>
    </row>
    <row r="22" spans="1:3" ht="51.75" customHeight="1">
      <c r="A22" s="169"/>
      <c r="B22" s="175" t="s">
        <v>183</v>
      </c>
      <c r="C22" s="175" t="s">
        <v>184</v>
      </c>
    </row>
    <row r="23" spans="1:3" ht="30">
      <c r="A23" s="175" t="s">
        <v>185</v>
      </c>
      <c r="B23" s="171" t="str">
        <f>IF(G16="--","--",G16/B19)</f>
        <v>--</v>
      </c>
      <c r="C23" s="171" t="str">
        <f>IF(H16="--","--",H16/B19)</f>
        <v>--</v>
      </c>
    </row>
  </sheetData>
  <mergeCells count="8">
    <mergeCell ref="A9:B9"/>
    <mergeCell ref="O13:Q13"/>
    <mergeCell ref="S13:Y13"/>
    <mergeCell ref="A14:A15"/>
    <mergeCell ref="G13:H13"/>
    <mergeCell ref="I13:J13"/>
    <mergeCell ref="A13:F13"/>
    <mergeCell ref="L13:M13"/>
  </mergeCells>
  <pageMargins left="0.7" right="0.7" top="0.75" bottom="0.75" header="0.3" footer="0.3"/>
  <pageSetup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301"/>
  <sheetViews>
    <sheetView workbookViewId="0">
      <selection activeCell="A3" sqref="A3"/>
    </sheetView>
  </sheetViews>
  <sheetFormatPr defaultColWidth="9.140625" defaultRowHeight="15"/>
  <cols>
    <col min="1" max="7" width="9.140625" style="28"/>
    <col min="8" max="8" width="12.140625" bestFit="1" customWidth="1"/>
    <col min="9" max="9" width="12.140625" style="2" customWidth="1"/>
    <col min="10" max="19" width="9.140625" style="2"/>
  </cols>
  <sheetData>
    <row r="1" spans="1:16">
      <c r="A1" s="58" t="s">
        <v>15</v>
      </c>
      <c r="B1" s="58" t="s">
        <v>16</v>
      </c>
      <c r="C1" s="58" t="s">
        <v>17</v>
      </c>
      <c r="D1" s="58" t="s">
        <v>18</v>
      </c>
      <c r="E1" s="58" t="s">
        <v>19</v>
      </c>
      <c r="F1" s="58" t="s">
        <v>20</v>
      </c>
      <c r="G1" s="58" t="s">
        <v>186</v>
      </c>
      <c r="H1" s="59" t="s">
        <v>187</v>
      </c>
      <c r="I1" s="50"/>
    </row>
    <row r="2" spans="1:16" ht="15.75" thickBot="1">
      <c r="A2" s="60" t="str">
        <f>IF(ISNUMBER(H2),EXP(0.96*(LN($H2))-2.29),"*")</f>
        <v>*</v>
      </c>
      <c r="B2" s="60" t="str">
        <f>IF(ISNUMBER(H2),EXP(0.91*(LN($H2))-3.09),"*")</f>
        <v>*</v>
      </c>
      <c r="C2" s="60" t="str">
        <f>IF(ISNUMBER(H2),EXP(0.86*(LN($H2))-2.22),"*")</f>
        <v>*</v>
      </c>
      <c r="D2" s="60" t="str">
        <f>IF(ISNUMBER(H2),EXP(0.84*(LN($H2))-3.74),"*")</f>
        <v>*</v>
      </c>
      <c r="E2" s="60" t="str">
        <f>IF(ISNUMBER(H2),EXP(1.45*(LN($H2))-5.59),"*")</f>
        <v>*</v>
      </c>
      <c r="F2" s="60" t="str">
        <f>IF(ISNUMBER(H2),EXP(1.15*(LN($H2))-3.82),"*")</f>
        <v>*</v>
      </c>
      <c r="G2" s="60" t="str">
        <f>IF(ISNUMBER(H2),EXP(0.88*(LN($H2))-0.41),"*")</f>
        <v>*</v>
      </c>
      <c r="H2" s="40" t="s">
        <v>28</v>
      </c>
      <c r="J2" s="4" t="s">
        <v>188</v>
      </c>
      <c r="K2" s="3"/>
      <c r="L2" s="3"/>
      <c r="M2" s="3"/>
      <c r="N2" s="3"/>
      <c r="O2" s="3"/>
      <c r="P2" s="3"/>
    </row>
    <row r="3" spans="1:16">
      <c r="A3" s="60" t="str">
        <f t="shared" ref="A3:A66" si="0">IF(ISNUMBER(H3),EXP(0.96*(LN($H3))-2.29),"*")</f>
        <v>*</v>
      </c>
      <c r="B3" s="60" t="str">
        <f t="shared" ref="B3:B66" si="1">IF(ISNUMBER(H3),EXP(0.91*(LN($H3))-3.09),"*")</f>
        <v>*</v>
      </c>
      <c r="C3" s="60" t="str">
        <f t="shared" ref="C3:C66" si="2">IF(ISNUMBER(H3),EXP(0.86*(LN($H3))-2.22),"*")</f>
        <v>*</v>
      </c>
      <c r="D3" s="60" t="str">
        <f t="shared" ref="D3:D66" si="3">IF(ISNUMBER(H3),EXP(0.84*(LN($H3))-3.74),"*")</f>
        <v>*</v>
      </c>
      <c r="E3" s="60" t="str">
        <f t="shared" ref="E3:E66" si="4">IF(ISNUMBER(H3),EXP(1.45*(LN($H3))-5.59),"*")</f>
        <v>*</v>
      </c>
      <c r="F3" s="60" t="str">
        <f t="shared" ref="F3:F66" si="5">IF(ISNUMBER(H3),EXP(1.15*(LN($H3))-3.82),"*")</f>
        <v>*</v>
      </c>
      <c r="G3" s="60" t="str">
        <f t="shared" ref="G3:G66" si="6">IF(ISNUMBER(H3),EXP(0.88*(LN($H3))-0.41),"*")</f>
        <v>*</v>
      </c>
      <c r="H3" s="40" t="s">
        <v>28</v>
      </c>
      <c r="J3" s="17" t="s">
        <v>28</v>
      </c>
      <c r="K3" s="226" t="s">
        <v>189</v>
      </c>
      <c r="L3" s="226"/>
      <c r="M3" s="226"/>
      <c r="N3" s="226"/>
      <c r="O3" s="226"/>
      <c r="P3" s="226"/>
    </row>
    <row r="4" spans="1:16">
      <c r="A4" s="60" t="str">
        <f t="shared" si="0"/>
        <v>*</v>
      </c>
      <c r="B4" s="60" t="str">
        <f t="shared" si="1"/>
        <v>*</v>
      </c>
      <c r="C4" s="60" t="str">
        <f t="shared" si="2"/>
        <v>*</v>
      </c>
      <c r="D4" s="60" t="str">
        <f t="shared" si="3"/>
        <v>*</v>
      </c>
      <c r="E4" s="60" t="str">
        <f t="shared" si="4"/>
        <v>*</v>
      </c>
      <c r="F4" s="60" t="str">
        <f t="shared" si="5"/>
        <v>*</v>
      </c>
      <c r="G4" s="60" t="str">
        <f t="shared" si="6"/>
        <v>*</v>
      </c>
      <c r="H4" s="40" t="s">
        <v>28</v>
      </c>
      <c r="K4" s="226"/>
      <c r="L4" s="226"/>
      <c r="M4" s="226"/>
      <c r="N4" s="226"/>
      <c r="O4" s="226"/>
      <c r="P4" s="226"/>
    </row>
    <row r="5" spans="1:16">
      <c r="A5" s="60" t="str">
        <f t="shared" si="0"/>
        <v>*</v>
      </c>
      <c r="B5" s="60" t="str">
        <f t="shared" si="1"/>
        <v>*</v>
      </c>
      <c r="C5" s="60" t="str">
        <f t="shared" si="2"/>
        <v>*</v>
      </c>
      <c r="D5" s="60" t="str">
        <f t="shared" si="3"/>
        <v>*</v>
      </c>
      <c r="E5" s="60" t="str">
        <f t="shared" si="4"/>
        <v>*</v>
      </c>
      <c r="F5" s="60" t="str">
        <f t="shared" si="5"/>
        <v>*</v>
      </c>
      <c r="G5" s="60" t="str">
        <f t="shared" si="6"/>
        <v>*</v>
      </c>
      <c r="H5" s="40" t="s">
        <v>28</v>
      </c>
      <c r="J5" s="17" t="s">
        <v>28</v>
      </c>
      <c r="K5" s="226" t="s">
        <v>190</v>
      </c>
      <c r="L5" s="226"/>
      <c r="M5" s="226"/>
      <c r="N5" s="226"/>
      <c r="O5" s="226"/>
      <c r="P5" s="226"/>
    </row>
    <row r="6" spans="1:16">
      <c r="A6" s="60" t="str">
        <f t="shared" si="0"/>
        <v>*</v>
      </c>
      <c r="B6" s="60" t="str">
        <f t="shared" si="1"/>
        <v>*</v>
      </c>
      <c r="C6" s="60" t="str">
        <f t="shared" si="2"/>
        <v>*</v>
      </c>
      <c r="D6" s="60" t="str">
        <f t="shared" si="3"/>
        <v>*</v>
      </c>
      <c r="E6" s="60" t="str">
        <f t="shared" si="4"/>
        <v>*</v>
      </c>
      <c r="F6" s="60" t="str">
        <f t="shared" si="5"/>
        <v>*</v>
      </c>
      <c r="G6" s="60" t="str">
        <f t="shared" si="6"/>
        <v>*</v>
      </c>
      <c r="H6" s="40" t="s">
        <v>28</v>
      </c>
      <c r="K6" s="226"/>
      <c r="L6" s="226"/>
      <c r="M6" s="226"/>
      <c r="N6" s="226"/>
      <c r="O6" s="226"/>
      <c r="P6" s="226"/>
    </row>
    <row r="7" spans="1:16">
      <c r="A7" s="60" t="str">
        <f t="shared" si="0"/>
        <v>*</v>
      </c>
      <c r="B7" s="60" t="str">
        <f t="shared" si="1"/>
        <v>*</v>
      </c>
      <c r="C7" s="60" t="str">
        <f t="shared" si="2"/>
        <v>*</v>
      </c>
      <c r="D7" s="60" t="str">
        <f t="shared" si="3"/>
        <v>*</v>
      </c>
      <c r="E7" s="60" t="str">
        <f t="shared" si="4"/>
        <v>*</v>
      </c>
      <c r="F7" s="60" t="str">
        <f t="shared" si="5"/>
        <v>*</v>
      </c>
      <c r="G7" s="60" t="str">
        <f t="shared" si="6"/>
        <v>*</v>
      </c>
      <c r="H7" s="40" t="s">
        <v>28</v>
      </c>
    </row>
    <row r="8" spans="1:16">
      <c r="A8" s="60" t="str">
        <f t="shared" si="0"/>
        <v>*</v>
      </c>
      <c r="B8" s="60" t="str">
        <f t="shared" si="1"/>
        <v>*</v>
      </c>
      <c r="C8" s="60" t="str">
        <f t="shared" si="2"/>
        <v>*</v>
      </c>
      <c r="D8" s="60" t="str">
        <f t="shared" si="3"/>
        <v>*</v>
      </c>
      <c r="E8" s="60" t="str">
        <f t="shared" si="4"/>
        <v>*</v>
      </c>
      <c r="F8" s="60" t="str">
        <f t="shared" si="5"/>
        <v>*</v>
      </c>
      <c r="G8" s="60" t="str">
        <f t="shared" si="6"/>
        <v>*</v>
      </c>
      <c r="H8" s="40" t="s">
        <v>28</v>
      </c>
    </row>
    <row r="9" spans="1:16">
      <c r="A9" s="60" t="str">
        <f t="shared" si="0"/>
        <v>*</v>
      </c>
      <c r="B9" s="60" t="str">
        <f t="shared" si="1"/>
        <v>*</v>
      </c>
      <c r="C9" s="60" t="str">
        <f t="shared" si="2"/>
        <v>*</v>
      </c>
      <c r="D9" s="60" t="str">
        <f t="shared" si="3"/>
        <v>*</v>
      </c>
      <c r="E9" s="60" t="str">
        <f t="shared" si="4"/>
        <v>*</v>
      </c>
      <c r="F9" s="60" t="str">
        <f t="shared" si="5"/>
        <v>*</v>
      </c>
      <c r="G9" s="60" t="str">
        <f t="shared" si="6"/>
        <v>*</v>
      </c>
      <c r="H9" s="40" t="s">
        <v>28</v>
      </c>
    </row>
    <row r="10" spans="1:16">
      <c r="A10" s="60" t="str">
        <f t="shared" si="0"/>
        <v>*</v>
      </c>
      <c r="B10" s="60" t="str">
        <f t="shared" si="1"/>
        <v>*</v>
      </c>
      <c r="C10" s="60" t="str">
        <f t="shared" si="2"/>
        <v>*</v>
      </c>
      <c r="D10" s="60" t="str">
        <f t="shared" si="3"/>
        <v>*</v>
      </c>
      <c r="E10" s="60" t="str">
        <f t="shared" si="4"/>
        <v>*</v>
      </c>
      <c r="F10" s="60" t="str">
        <f t="shared" si="5"/>
        <v>*</v>
      </c>
      <c r="G10" s="60" t="str">
        <f t="shared" si="6"/>
        <v>*</v>
      </c>
      <c r="H10" s="40" t="s">
        <v>28</v>
      </c>
    </row>
    <row r="11" spans="1:16">
      <c r="A11" s="60" t="str">
        <f t="shared" si="0"/>
        <v>*</v>
      </c>
      <c r="B11" s="60" t="str">
        <f t="shared" si="1"/>
        <v>*</v>
      </c>
      <c r="C11" s="60" t="str">
        <f t="shared" si="2"/>
        <v>*</v>
      </c>
      <c r="D11" s="60" t="str">
        <f t="shared" si="3"/>
        <v>*</v>
      </c>
      <c r="E11" s="60" t="str">
        <f t="shared" si="4"/>
        <v>*</v>
      </c>
      <c r="F11" s="60" t="str">
        <f t="shared" si="5"/>
        <v>*</v>
      </c>
      <c r="G11" s="60" t="str">
        <f t="shared" si="6"/>
        <v>*</v>
      </c>
      <c r="H11" s="40" t="s">
        <v>28</v>
      </c>
    </row>
    <row r="12" spans="1:16">
      <c r="A12" s="60" t="str">
        <f t="shared" si="0"/>
        <v>*</v>
      </c>
      <c r="B12" s="60" t="str">
        <f t="shared" si="1"/>
        <v>*</v>
      </c>
      <c r="C12" s="60" t="str">
        <f t="shared" si="2"/>
        <v>*</v>
      </c>
      <c r="D12" s="60" t="str">
        <f t="shared" si="3"/>
        <v>*</v>
      </c>
      <c r="E12" s="60" t="str">
        <f t="shared" si="4"/>
        <v>*</v>
      </c>
      <c r="F12" s="60" t="str">
        <f t="shared" si="5"/>
        <v>*</v>
      </c>
      <c r="G12" s="60" t="str">
        <f t="shared" si="6"/>
        <v>*</v>
      </c>
      <c r="H12" s="40" t="s">
        <v>28</v>
      </c>
    </row>
    <row r="13" spans="1:16">
      <c r="A13" s="60" t="str">
        <f t="shared" si="0"/>
        <v>*</v>
      </c>
      <c r="B13" s="60" t="str">
        <f t="shared" si="1"/>
        <v>*</v>
      </c>
      <c r="C13" s="60" t="str">
        <f t="shared" si="2"/>
        <v>*</v>
      </c>
      <c r="D13" s="60" t="str">
        <f t="shared" si="3"/>
        <v>*</v>
      </c>
      <c r="E13" s="60" t="str">
        <f t="shared" si="4"/>
        <v>*</v>
      </c>
      <c r="F13" s="60" t="str">
        <f t="shared" si="5"/>
        <v>*</v>
      </c>
      <c r="G13" s="60" t="str">
        <f t="shared" si="6"/>
        <v>*</v>
      </c>
      <c r="H13" s="40" t="s">
        <v>28</v>
      </c>
    </row>
    <row r="14" spans="1:16">
      <c r="A14" s="60" t="str">
        <f t="shared" si="0"/>
        <v>*</v>
      </c>
      <c r="B14" s="60" t="str">
        <f t="shared" si="1"/>
        <v>*</v>
      </c>
      <c r="C14" s="60" t="str">
        <f t="shared" si="2"/>
        <v>*</v>
      </c>
      <c r="D14" s="60" t="str">
        <f t="shared" si="3"/>
        <v>*</v>
      </c>
      <c r="E14" s="60" t="str">
        <f t="shared" si="4"/>
        <v>*</v>
      </c>
      <c r="F14" s="60" t="str">
        <f t="shared" si="5"/>
        <v>*</v>
      </c>
      <c r="G14" s="60" t="str">
        <f t="shared" si="6"/>
        <v>*</v>
      </c>
      <c r="H14" s="40" t="s">
        <v>28</v>
      </c>
    </row>
    <row r="15" spans="1:16">
      <c r="A15" s="60" t="str">
        <f t="shared" si="0"/>
        <v>*</v>
      </c>
      <c r="B15" s="60" t="str">
        <f t="shared" si="1"/>
        <v>*</v>
      </c>
      <c r="C15" s="60" t="str">
        <f t="shared" si="2"/>
        <v>*</v>
      </c>
      <c r="D15" s="60" t="str">
        <f t="shared" si="3"/>
        <v>*</v>
      </c>
      <c r="E15" s="60" t="str">
        <f t="shared" si="4"/>
        <v>*</v>
      </c>
      <c r="F15" s="60" t="str">
        <f t="shared" si="5"/>
        <v>*</v>
      </c>
      <c r="G15" s="60" t="str">
        <f t="shared" si="6"/>
        <v>*</v>
      </c>
      <c r="H15" s="40" t="s">
        <v>28</v>
      </c>
    </row>
    <row r="16" spans="1:16">
      <c r="A16" s="60" t="str">
        <f t="shared" si="0"/>
        <v>*</v>
      </c>
      <c r="B16" s="60" t="str">
        <f t="shared" si="1"/>
        <v>*</v>
      </c>
      <c r="C16" s="60" t="str">
        <f t="shared" si="2"/>
        <v>*</v>
      </c>
      <c r="D16" s="60" t="str">
        <f t="shared" si="3"/>
        <v>*</v>
      </c>
      <c r="E16" s="60" t="str">
        <f t="shared" si="4"/>
        <v>*</v>
      </c>
      <c r="F16" s="60" t="str">
        <f t="shared" si="5"/>
        <v>*</v>
      </c>
      <c r="G16" s="60" t="str">
        <f t="shared" si="6"/>
        <v>*</v>
      </c>
      <c r="H16" s="40" t="s">
        <v>28</v>
      </c>
    </row>
    <row r="17" spans="1:8">
      <c r="A17" s="60" t="str">
        <f t="shared" si="0"/>
        <v>*</v>
      </c>
      <c r="B17" s="60" t="str">
        <f t="shared" si="1"/>
        <v>*</v>
      </c>
      <c r="C17" s="60" t="str">
        <f t="shared" si="2"/>
        <v>*</v>
      </c>
      <c r="D17" s="60" t="str">
        <f t="shared" si="3"/>
        <v>*</v>
      </c>
      <c r="E17" s="60" t="str">
        <f t="shared" si="4"/>
        <v>*</v>
      </c>
      <c r="F17" s="60" t="str">
        <f t="shared" si="5"/>
        <v>*</v>
      </c>
      <c r="G17" s="60" t="str">
        <f t="shared" si="6"/>
        <v>*</v>
      </c>
      <c r="H17" s="40" t="s">
        <v>28</v>
      </c>
    </row>
    <row r="18" spans="1:8">
      <c r="A18" s="60" t="str">
        <f t="shared" si="0"/>
        <v>*</v>
      </c>
      <c r="B18" s="60" t="str">
        <f t="shared" si="1"/>
        <v>*</v>
      </c>
      <c r="C18" s="60" t="str">
        <f t="shared" si="2"/>
        <v>*</v>
      </c>
      <c r="D18" s="60" t="str">
        <f t="shared" si="3"/>
        <v>*</v>
      </c>
      <c r="E18" s="60" t="str">
        <f t="shared" si="4"/>
        <v>*</v>
      </c>
      <c r="F18" s="60" t="str">
        <f t="shared" si="5"/>
        <v>*</v>
      </c>
      <c r="G18" s="60" t="str">
        <f t="shared" si="6"/>
        <v>*</v>
      </c>
      <c r="H18" s="40" t="s">
        <v>28</v>
      </c>
    </row>
    <row r="19" spans="1:8">
      <c r="A19" s="60" t="str">
        <f t="shared" si="0"/>
        <v>*</v>
      </c>
      <c r="B19" s="60" t="str">
        <f t="shared" si="1"/>
        <v>*</v>
      </c>
      <c r="C19" s="60" t="str">
        <f t="shared" si="2"/>
        <v>*</v>
      </c>
      <c r="D19" s="60" t="str">
        <f t="shared" si="3"/>
        <v>*</v>
      </c>
      <c r="E19" s="60" t="str">
        <f t="shared" si="4"/>
        <v>*</v>
      </c>
      <c r="F19" s="60" t="str">
        <f t="shared" si="5"/>
        <v>*</v>
      </c>
      <c r="G19" s="60" t="str">
        <f t="shared" si="6"/>
        <v>*</v>
      </c>
      <c r="H19" s="40" t="s">
        <v>28</v>
      </c>
    </row>
    <row r="20" spans="1:8">
      <c r="A20" s="60" t="str">
        <f t="shared" si="0"/>
        <v>*</v>
      </c>
      <c r="B20" s="60" t="str">
        <f t="shared" si="1"/>
        <v>*</v>
      </c>
      <c r="C20" s="60" t="str">
        <f t="shared" si="2"/>
        <v>*</v>
      </c>
      <c r="D20" s="60" t="str">
        <f t="shared" si="3"/>
        <v>*</v>
      </c>
      <c r="E20" s="60" t="str">
        <f t="shared" si="4"/>
        <v>*</v>
      </c>
      <c r="F20" s="60" t="str">
        <f t="shared" si="5"/>
        <v>*</v>
      </c>
      <c r="G20" s="60" t="str">
        <f t="shared" si="6"/>
        <v>*</v>
      </c>
      <c r="H20" s="40" t="s">
        <v>28</v>
      </c>
    </row>
    <row r="21" spans="1:8">
      <c r="A21" s="60" t="str">
        <f t="shared" si="0"/>
        <v>*</v>
      </c>
      <c r="B21" s="60" t="str">
        <f t="shared" si="1"/>
        <v>*</v>
      </c>
      <c r="C21" s="60" t="str">
        <f t="shared" si="2"/>
        <v>*</v>
      </c>
      <c r="D21" s="60" t="str">
        <f t="shared" si="3"/>
        <v>*</v>
      </c>
      <c r="E21" s="60" t="str">
        <f t="shared" si="4"/>
        <v>*</v>
      </c>
      <c r="F21" s="60" t="str">
        <f t="shared" si="5"/>
        <v>*</v>
      </c>
      <c r="G21" s="60" t="str">
        <f t="shared" si="6"/>
        <v>*</v>
      </c>
      <c r="H21" s="40" t="s">
        <v>28</v>
      </c>
    </row>
    <row r="22" spans="1:8">
      <c r="A22" s="60" t="str">
        <f t="shared" si="0"/>
        <v>*</v>
      </c>
      <c r="B22" s="60" t="str">
        <f t="shared" si="1"/>
        <v>*</v>
      </c>
      <c r="C22" s="60" t="str">
        <f t="shared" si="2"/>
        <v>*</v>
      </c>
      <c r="D22" s="60" t="str">
        <f t="shared" si="3"/>
        <v>*</v>
      </c>
      <c r="E22" s="60" t="str">
        <f t="shared" si="4"/>
        <v>*</v>
      </c>
      <c r="F22" s="60" t="str">
        <f t="shared" si="5"/>
        <v>*</v>
      </c>
      <c r="G22" s="60" t="str">
        <f t="shared" si="6"/>
        <v>*</v>
      </c>
      <c r="H22" s="40" t="s">
        <v>28</v>
      </c>
    </row>
    <row r="23" spans="1:8">
      <c r="A23" s="60" t="str">
        <f t="shared" si="0"/>
        <v>*</v>
      </c>
      <c r="B23" s="60" t="str">
        <f t="shared" si="1"/>
        <v>*</v>
      </c>
      <c r="C23" s="60" t="str">
        <f t="shared" si="2"/>
        <v>*</v>
      </c>
      <c r="D23" s="60" t="str">
        <f t="shared" si="3"/>
        <v>*</v>
      </c>
      <c r="E23" s="60" t="str">
        <f t="shared" si="4"/>
        <v>*</v>
      </c>
      <c r="F23" s="60" t="str">
        <f t="shared" si="5"/>
        <v>*</v>
      </c>
      <c r="G23" s="60" t="str">
        <f t="shared" si="6"/>
        <v>*</v>
      </c>
      <c r="H23" s="40" t="s">
        <v>28</v>
      </c>
    </row>
    <row r="24" spans="1:8">
      <c r="A24" s="60" t="str">
        <f t="shared" si="0"/>
        <v>*</v>
      </c>
      <c r="B24" s="60" t="str">
        <f t="shared" si="1"/>
        <v>*</v>
      </c>
      <c r="C24" s="60" t="str">
        <f t="shared" si="2"/>
        <v>*</v>
      </c>
      <c r="D24" s="60" t="str">
        <f t="shared" si="3"/>
        <v>*</v>
      </c>
      <c r="E24" s="60" t="str">
        <f t="shared" si="4"/>
        <v>*</v>
      </c>
      <c r="F24" s="60" t="str">
        <f t="shared" si="5"/>
        <v>*</v>
      </c>
      <c r="G24" s="60" t="str">
        <f t="shared" si="6"/>
        <v>*</v>
      </c>
      <c r="H24" s="40" t="s">
        <v>28</v>
      </c>
    </row>
    <row r="25" spans="1:8">
      <c r="A25" s="60" t="str">
        <f t="shared" si="0"/>
        <v>*</v>
      </c>
      <c r="B25" s="60" t="str">
        <f t="shared" si="1"/>
        <v>*</v>
      </c>
      <c r="C25" s="60" t="str">
        <f t="shared" si="2"/>
        <v>*</v>
      </c>
      <c r="D25" s="60" t="str">
        <f t="shared" si="3"/>
        <v>*</v>
      </c>
      <c r="E25" s="60" t="str">
        <f t="shared" si="4"/>
        <v>*</v>
      </c>
      <c r="F25" s="60" t="str">
        <f t="shared" si="5"/>
        <v>*</v>
      </c>
      <c r="G25" s="60" t="str">
        <f t="shared" si="6"/>
        <v>*</v>
      </c>
      <c r="H25" s="40" t="s">
        <v>28</v>
      </c>
    </row>
    <row r="26" spans="1:8">
      <c r="A26" s="60" t="str">
        <f t="shared" si="0"/>
        <v>*</v>
      </c>
      <c r="B26" s="60" t="str">
        <f t="shared" si="1"/>
        <v>*</v>
      </c>
      <c r="C26" s="60" t="str">
        <f t="shared" si="2"/>
        <v>*</v>
      </c>
      <c r="D26" s="60" t="str">
        <f t="shared" si="3"/>
        <v>*</v>
      </c>
      <c r="E26" s="60" t="str">
        <f t="shared" si="4"/>
        <v>*</v>
      </c>
      <c r="F26" s="60" t="str">
        <f t="shared" si="5"/>
        <v>*</v>
      </c>
      <c r="G26" s="60" t="str">
        <f t="shared" si="6"/>
        <v>*</v>
      </c>
      <c r="H26" s="40" t="s">
        <v>28</v>
      </c>
    </row>
    <row r="27" spans="1:8">
      <c r="A27" s="60" t="str">
        <f t="shared" si="0"/>
        <v>*</v>
      </c>
      <c r="B27" s="60" t="str">
        <f t="shared" si="1"/>
        <v>*</v>
      </c>
      <c r="C27" s="60" t="str">
        <f t="shared" si="2"/>
        <v>*</v>
      </c>
      <c r="D27" s="60" t="str">
        <f t="shared" si="3"/>
        <v>*</v>
      </c>
      <c r="E27" s="60" t="str">
        <f t="shared" si="4"/>
        <v>*</v>
      </c>
      <c r="F27" s="60" t="str">
        <f t="shared" si="5"/>
        <v>*</v>
      </c>
      <c r="G27" s="60" t="str">
        <f t="shared" si="6"/>
        <v>*</v>
      </c>
      <c r="H27" s="40" t="s">
        <v>28</v>
      </c>
    </row>
    <row r="28" spans="1:8">
      <c r="A28" s="60" t="str">
        <f t="shared" si="0"/>
        <v>*</v>
      </c>
      <c r="B28" s="60" t="str">
        <f t="shared" si="1"/>
        <v>*</v>
      </c>
      <c r="C28" s="60" t="str">
        <f t="shared" si="2"/>
        <v>*</v>
      </c>
      <c r="D28" s="60" t="str">
        <f t="shared" si="3"/>
        <v>*</v>
      </c>
      <c r="E28" s="60" t="str">
        <f t="shared" si="4"/>
        <v>*</v>
      </c>
      <c r="F28" s="60" t="str">
        <f t="shared" si="5"/>
        <v>*</v>
      </c>
      <c r="G28" s="60" t="str">
        <f t="shared" si="6"/>
        <v>*</v>
      </c>
      <c r="H28" s="40" t="s">
        <v>28</v>
      </c>
    </row>
    <row r="29" spans="1:8">
      <c r="A29" s="60" t="str">
        <f t="shared" si="0"/>
        <v>*</v>
      </c>
      <c r="B29" s="60" t="str">
        <f t="shared" si="1"/>
        <v>*</v>
      </c>
      <c r="C29" s="60" t="str">
        <f t="shared" si="2"/>
        <v>*</v>
      </c>
      <c r="D29" s="60" t="str">
        <f t="shared" si="3"/>
        <v>*</v>
      </c>
      <c r="E29" s="60" t="str">
        <f t="shared" si="4"/>
        <v>*</v>
      </c>
      <c r="F29" s="60" t="str">
        <f t="shared" si="5"/>
        <v>*</v>
      </c>
      <c r="G29" s="60" t="str">
        <f t="shared" si="6"/>
        <v>*</v>
      </c>
      <c r="H29" s="40" t="s">
        <v>28</v>
      </c>
    </row>
    <row r="30" spans="1:8">
      <c r="A30" s="60" t="str">
        <f t="shared" si="0"/>
        <v>*</v>
      </c>
      <c r="B30" s="60" t="str">
        <f t="shared" si="1"/>
        <v>*</v>
      </c>
      <c r="C30" s="60" t="str">
        <f t="shared" si="2"/>
        <v>*</v>
      </c>
      <c r="D30" s="60" t="str">
        <f t="shared" si="3"/>
        <v>*</v>
      </c>
      <c r="E30" s="60" t="str">
        <f t="shared" si="4"/>
        <v>*</v>
      </c>
      <c r="F30" s="60" t="str">
        <f t="shared" si="5"/>
        <v>*</v>
      </c>
      <c r="G30" s="60" t="str">
        <f t="shared" si="6"/>
        <v>*</v>
      </c>
      <c r="H30" s="40" t="s">
        <v>28</v>
      </c>
    </row>
    <row r="31" spans="1:8">
      <c r="A31" s="60" t="str">
        <f t="shared" si="0"/>
        <v>*</v>
      </c>
      <c r="B31" s="60" t="str">
        <f t="shared" si="1"/>
        <v>*</v>
      </c>
      <c r="C31" s="60" t="str">
        <f t="shared" si="2"/>
        <v>*</v>
      </c>
      <c r="D31" s="60" t="str">
        <f t="shared" si="3"/>
        <v>*</v>
      </c>
      <c r="E31" s="60" t="str">
        <f t="shared" si="4"/>
        <v>*</v>
      </c>
      <c r="F31" s="60" t="str">
        <f t="shared" si="5"/>
        <v>*</v>
      </c>
      <c r="G31" s="60" t="str">
        <f t="shared" si="6"/>
        <v>*</v>
      </c>
      <c r="H31" s="40" t="s">
        <v>28</v>
      </c>
    </row>
    <row r="32" spans="1:8">
      <c r="A32" s="60" t="str">
        <f t="shared" si="0"/>
        <v>*</v>
      </c>
      <c r="B32" s="60" t="str">
        <f t="shared" si="1"/>
        <v>*</v>
      </c>
      <c r="C32" s="60" t="str">
        <f t="shared" si="2"/>
        <v>*</v>
      </c>
      <c r="D32" s="60" t="str">
        <f t="shared" si="3"/>
        <v>*</v>
      </c>
      <c r="E32" s="60" t="str">
        <f t="shared" si="4"/>
        <v>*</v>
      </c>
      <c r="F32" s="60" t="str">
        <f t="shared" si="5"/>
        <v>*</v>
      </c>
      <c r="G32" s="60" t="str">
        <f t="shared" si="6"/>
        <v>*</v>
      </c>
      <c r="H32" s="40" t="s">
        <v>28</v>
      </c>
    </row>
    <row r="33" spans="1:8">
      <c r="A33" s="60" t="str">
        <f t="shared" si="0"/>
        <v>*</v>
      </c>
      <c r="B33" s="60" t="str">
        <f t="shared" si="1"/>
        <v>*</v>
      </c>
      <c r="C33" s="60" t="str">
        <f t="shared" si="2"/>
        <v>*</v>
      </c>
      <c r="D33" s="60" t="str">
        <f t="shared" si="3"/>
        <v>*</v>
      </c>
      <c r="E33" s="60" t="str">
        <f t="shared" si="4"/>
        <v>*</v>
      </c>
      <c r="F33" s="60" t="str">
        <f t="shared" si="5"/>
        <v>*</v>
      </c>
      <c r="G33" s="60" t="str">
        <f t="shared" si="6"/>
        <v>*</v>
      </c>
      <c r="H33" s="40" t="s">
        <v>28</v>
      </c>
    </row>
    <row r="34" spans="1:8">
      <c r="A34" s="60" t="str">
        <f t="shared" si="0"/>
        <v>*</v>
      </c>
      <c r="B34" s="60" t="str">
        <f t="shared" si="1"/>
        <v>*</v>
      </c>
      <c r="C34" s="60" t="str">
        <f t="shared" si="2"/>
        <v>*</v>
      </c>
      <c r="D34" s="60" t="str">
        <f t="shared" si="3"/>
        <v>*</v>
      </c>
      <c r="E34" s="60" t="str">
        <f t="shared" si="4"/>
        <v>*</v>
      </c>
      <c r="F34" s="60" t="str">
        <f t="shared" si="5"/>
        <v>*</v>
      </c>
      <c r="G34" s="60" t="str">
        <f t="shared" si="6"/>
        <v>*</v>
      </c>
      <c r="H34" s="40" t="s">
        <v>28</v>
      </c>
    </row>
    <row r="35" spans="1:8">
      <c r="A35" s="60" t="str">
        <f t="shared" si="0"/>
        <v>*</v>
      </c>
      <c r="B35" s="60" t="str">
        <f t="shared" si="1"/>
        <v>*</v>
      </c>
      <c r="C35" s="60" t="str">
        <f t="shared" si="2"/>
        <v>*</v>
      </c>
      <c r="D35" s="60" t="str">
        <f t="shared" si="3"/>
        <v>*</v>
      </c>
      <c r="E35" s="60" t="str">
        <f t="shared" si="4"/>
        <v>*</v>
      </c>
      <c r="F35" s="60" t="str">
        <f t="shared" si="5"/>
        <v>*</v>
      </c>
      <c r="G35" s="60" t="str">
        <f t="shared" si="6"/>
        <v>*</v>
      </c>
      <c r="H35" s="40" t="s">
        <v>28</v>
      </c>
    </row>
    <row r="36" spans="1:8">
      <c r="A36" s="60" t="str">
        <f t="shared" si="0"/>
        <v>*</v>
      </c>
      <c r="B36" s="60" t="str">
        <f t="shared" si="1"/>
        <v>*</v>
      </c>
      <c r="C36" s="60" t="str">
        <f t="shared" si="2"/>
        <v>*</v>
      </c>
      <c r="D36" s="60" t="str">
        <f t="shared" si="3"/>
        <v>*</v>
      </c>
      <c r="E36" s="60" t="str">
        <f t="shared" si="4"/>
        <v>*</v>
      </c>
      <c r="F36" s="60" t="str">
        <f t="shared" si="5"/>
        <v>*</v>
      </c>
      <c r="G36" s="60" t="str">
        <f t="shared" si="6"/>
        <v>*</v>
      </c>
      <c r="H36" s="40" t="s">
        <v>28</v>
      </c>
    </row>
    <row r="37" spans="1:8">
      <c r="A37" s="60" t="str">
        <f t="shared" si="0"/>
        <v>*</v>
      </c>
      <c r="B37" s="60" t="str">
        <f t="shared" si="1"/>
        <v>*</v>
      </c>
      <c r="C37" s="60" t="str">
        <f t="shared" si="2"/>
        <v>*</v>
      </c>
      <c r="D37" s="60" t="str">
        <f t="shared" si="3"/>
        <v>*</v>
      </c>
      <c r="E37" s="60" t="str">
        <f t="shared" si="4"/>
        <v>*</v>
      </c>
      <c r="F37" s="60" t="str">
        <f t="shared" si="5"/>
        <v>*</v>
      </c>
      <c r="G37" s="60" t="str">
        <f t="shared" si="6"/>
        <v>*</v>
      </c>
      <c r="H37" s="40" t="s">
        <v>28</v>
      </c>
    </row>
    <row r="38" spans="1:8">
      <c r="A38" s="60" t="str">
        <f t="shared" si="0"/>
        <v>*</v>
      </c>
      <c r="B38" s="60" t="str">
        <f t="shared" si="1"/>
        <v>*</v>
      </c>
      <c r="C38" s="60" t="str">
        <f t="shared" si="2"/>
        <v>*</v>
      </c>
      <c r="D38" s="60" t="str">
        <f t="shared" si="3"/>
        <v>*</v>
      </c>
      <c r="E38" s="60" t="str">
        <f t="shared" si="4"/>
        <v>*</v>
      </c>
      <c r="F38" s="60" t="str">
        <f t="shared" si="5"/>
        <v>*</v>
      </c>
      <c r="G38" s="60" t="str">
        <f t="shared" si="6"/>
        <v>*</v>
      </c>
      <c r="H38" s="40" t="s">
        <v>28</v>
      </c>
    </row>
    <row r="39" spans="1:8">
      <c r="A39" s="60" t="str">
        <f t="shared" si="0"/>
        <v>*</v>
      </c>
      <c r="B39" s="60" t="str">
        <f t="shared" si="1"/>
        <v>*</v>
      </c>
      <c r="C39" s="60" t="str">
        <f t="shared" si="2"/>
        <v>*</v>
      </c>
      <c r="D39" s="60" t="str">
        <f t="shared" si="3"/>
        <v>*</v>
      </c>
      <c r="E39" s="60" t="str">
        <f t="shared" si="4"/>
        <v>*</v>
      </c>
      <c r="F39" s="60" t="str">
        <f t="shared" si="5"/>
        <v>*</v>
      </c>
      <c r="G39" s="60" t="str">
        <f t="shared" si="6"/>
        <v>*</v>
      </c>
      <c r="H39" s="40" t="s">
        <v>28</v>
      </c>
    </row>
    <row r="40" spans="1:8">
      <c r="A40" s="60" t="str">
        <f t="shared" si="0"/>
        <v>*</v>
      </c>
      <c r="B40" s="60" t="str">
        <f t="shared" si="1"/>
        <v>*</v>
      </c>
      <c r="C40" s="60" t="str">
        <f t="shared" si="2"/>
        <v>*</v>
      </c>
      <c r="D40" s="60" t="str">
        <f t="shared" si="3"/>
        <v>*</v>
      </c>
      <c r="E40" s="60" t="str">
        <f t="shared" si="4"/>
        <v>*</v>
      </c>
      <c r="F40" s="60" t="str">
        <f t="shared" si="5"/>
        <v>*</v>
      </c>
      <c r="G40" s="60" t="str">
        <f t="shared" si="6"/>
        <v>*</v>
      </c>
      <c r="H40" s="40" t="s">
        <v>28</v>
      </c>
    </row>
    <row r="41" spans="1:8">
      <c r="A41" s="60" t="str">
        <f t="shared" si="0"/>
        <v>*</v>
      </c>
      <c r="B41" s="60" t="str">
        <f t="shared" si="1"/>
        <v>*</v>
      </c>
      <c r="C41" s="60" t="str">
        <f t="shared" si="2"/>
        <v>*</v>
      </c>
      <c r="D41" s="60" t="str">
        <f t="shared" si="3"/>
        <v>*</v>
      </c>
      <c r="E41" s="60" t="str">
        <f t="shared" si="4"/>
        <v>*</v>
      </c>
      <c r="F41" s="60" t="str">
        <f t="shared" si="5"/>
        <v>*</v>
      </c>
      <c r="G41" s="60" t="str">
        <f t="shared" si="6"/>
        <v>*</v>
      </c>
      <c r="H41" s="40" t="s">
        <v>28</v>
      </c>
    </row>
    <row r="42" spans="1:8">
      <c r="A42" s="60" t="str">
        <f t="shared" si="0"/>
        <v>*</v>
      </c>
      <c r="B42" s="60" t="str">
        <f t="shared" si="1"/>
        <v>*</v>
      </c>
      <c r="C42" s="60" t="str">
        <f t="shared" si="2"/>
        <v>*</v>
      </c>
      <c r="D42" s="60" t="str">
        <f t="shared" si="3"/>
        <v>*</v>
      </c>
      <c r="E42" s="60" t="str">
        <f t="shared" si="4"/>
        <v>*</v>
      </c>
      <c r="F42" s="60" t="str">
        <f t="shared" si="5"/>
        <v>*</v>
      </c>
      <c r="G42" s="60" t="str">
        <f t="shared" si="6"/>
        <v>*</v>
      </c>
      <c r="H42" s="40" t="s">
        <v>28</v>
      </c>
    </row>
    <row r="43" spans="1:8">
      <c r="A43" s="60" t="str">
        <f t="shared" si="0"/>
        <v>*</v>
      </c>
      <c r="B43" s="60" t="str">
        <f t="shared" si="1"/>
        <v>*</v>
      </c>
      <c r="C43" s="60" t="str">
        <f t="shared" si="2"/>
        <v>*</v>
      </c>
      <c r="D43" s="60" t="str">
        <f t="shared" si="3"/>
        <v>*</v>
      </c>
      <c r="E43" s="60" t="str">
        <f t="shared" si="4"/>
        <v>*</v>
      </c>
      <c r="F43" s="60" t="str">
        <f t="shared" si="5"/>
        <v>*</v>
      </c>
      <c r="G43" s="60" t="str">
        <f t="shared" si="6"/>
        <v>*</v>
      </c>
      <c r="H43" s="40" t="s">
        <v>28</v>
      </c>
    </row>
    <row r="44" spans="1:8">
      <c r="A44" s="60" t="str">
        <f t="shared" si="0"/>
        <v>*</v>
      </c>
      <c r="B44" s="60" t="str">
        <f t="shared" si="1"/>
        <v>*</v>
      </c>
      <c r="C44" s="60" t="str">
        <f t="shared" si="2"/>
        <v>*</v>
      </c>
      <c r="D44" s="60" t="str">
        <f t="shared" si="3"/>
        <v>*</v>
      </c>
      <c r="E44" s="60" t="str">
        <f t="shared" si="4"/>
        <v>*</v>
      </c>
      <c r="F44" s="60" t="str">
        <f t="shared" si="5"/>
        <v>*</v>
      </c>
      <c r="G44" s="60" t="str">
        <f t="shared" si="6"/>
        <v>*</v>
      </c>
      <c r="H44" s="40" t="s">
        <v>28</v>
      </c>
    </row>
    <row r="45" spans="1:8">
      <c r="A45" s="60" t="str">
        <f t="shared" si="0"/>
        <v>*</v>
      </c>
      <c r="B45" s="60" t="str">
        <f t="shared" si="1"/>
        <v>*</v>
      </c>
      <c r="C45" s="60" t="str">
        <f t="shared" si="2"/>
        <v>*</v>
      </c>
      <c r="D45" s="60" t="str">
        <f t="shared" si="3"/>
        <v>*</v>
      </c>
      <c r="E45" s="60" t="str">
        <f t="shared" si="4"/>
        <v>*</v>
      </c>
      <c r="F45" s="60" t="str">
        <f t="shared" si="5"/>
        <v>*</v>
      </c>
      <c r="G45" s="60" t="str">
        <f t="shared" si="6"/>
        <v>*</v>
      </c>
      <c r="H45" s="40" t="s">
        <v>28</v>
      </c>
    </row>
    <row r="46" spans="1:8">
      <c r="A46" s="60" t="str">
        <f t="shared" si="0"/>
        <v>*</v>
      </c>
      <c r="B46" s="60" t="str">
        <f t="shared" si="1"/>
        <v>*</v>
      </c>
      <c r="C46" s="60" t="str">
        <f t="shared" si="2"/>
        <v>*</v>
      </c>
      <c r="D46" s="60" t="str">
        <f t="shared" si="3"/>
        <v>*</v>
      </c>
      <c r="E46" s="60" t="str">
        <f t="shared" si="4"/>
        <v>*</v>
      </c>
      <c r="F46" s="60" t="str">
        <f t="shared" si="5"/>
        <v>*</v>
      </c>
      <c r="G46" s="60" t="str">
        <f t="shared" si="6"/>
        <v>*</v>
      </c>
      <c r="H46" s="40" t="s">
        <v>28</v>
      </c>
    </row>
    <row r="47" spans="1:8">
      <c r="A47" s="60" t="str">
        <f t="shared" si="0"/>
        <v>*</v>
      </c>
      <c r="B47" s="60" t="str">
        <f t="shared" si="1"/>
        <v>*</v>
      </c>
      <c r="C47" s="60" t="str">
        <f t="shared" si="2"/>
        <v>*</v>
      </c>
      <c r="D47" s="60" t="str">
        <f t="shared" si="3"/>
        <v>*</v>
      </c>
      <c r="E47" s="60" t="str">
        <f t="shared" si="4"/>
        <v>*</v>
      </c>
      <c r="F47" s="60" t="str">
        <f t="shared" si="5"/>
        <v>*</v>
      </c>
      <c r="G47" s="60" t="str">
        <f t="shared" si="6"/>
        <v>*</v>
      </c>
      <c r="H47" s="40" t="s">
        <v>28</v>
      </c>
    </row>
    <row r="48" spans="1:8">
      <c r="A48" s="60" t="str">
        <f t="shared" si="0"/>
        <v>*</v>
      </c>
      <c r="B48" s="60" t="str">
        <f t="shared" si="1"/>
        <v>*</v>
      </c>
      <c r="C48" s="60" t="str">
        <f t="shared" si="2"/>
        <v>*</v>
      </c>
      <c r="D48" s="60" t="str">
        <f t="shared" si="3"/>
        <v>*</v>
      </c>
      <c r="E48" s="60" t="str">
        <f t="shared" si="4"/>
        <v>*</v>
      </c>
      <c r="F48" s="60" t="str">
        <f t="shared" si="5"/>
        <v>*</v>
      </c>
      <c r="G48" s="60" t="str">
        <f t="shared" si="6"/>
        <v>*</v>
      </c>
      <c r="H48" s="40" t="s">
        <v>28</v>
      </c>
    </row>
    <row r="49" spans="1:8">
      <c r="A49" s="60" t="str">
        <f t="shared" si="0"/>
        <v>*</v>
      </c>
      <c r="B49" s="60" t="str">
        <f t="shared" si="1"/>
        <v>*</v>
      </c>
      <c r="C49" s="60" t="str">
        <f t="shared" si="2"/>
        <v>*</v>
      </c>
      <c r="D49" s="60" t="str">
        <f t="shared" si="3"/>
        <v>*</v>
      </c>
      <c r="E49" s="60" t="str">
        <f t="shared" si="4"/>
        <v>*</v>
      </c>
      <c r="F49" s="60" t="str">
        <f t="shared" si="5"/>
        <v>*</v>
      </c>
      <c r="G49" s="60" t="str">
        <f t="shared" si="6"/>
        <v>*</v>
      </c>
      <c r="H49" s="40" t="s">
        <v>28</v>
      </c>
    </row>
    <row r="50" spans="1:8">
      <c r="A50" s="60" t="str">
        <f t="shared" si="0"/>
        <v>*</v>
      </c>
      <c r="B50" s="60" t="str">
        <f t="shared" si="1"/>
        <v>*</v>
      </c>
      <c r="C50" s="60" t="str">
        <f t="shared" si="2"/>
        <v>*</v>
      </c>
      <c r="D50" s="60" t="str">
        <f t="shared" si="3"/>
        <v>*</v>
      </c>
      <c r="E50" s="60" t="str">
        <f t="shared" si="4"/>
        <v>*</v>
      </c>
      <c r="F50" s="60" t="str">
        <f t="shared" si="5"/>
        <v>*</v>
      </c>
      <c r="G50" s="60" t="str">
        <f t="shared" si="6"/>
        <v>*</v>
      </c>
      <c r="H50" s="40" t="s">
        <v>28</v>
      </c>
    </row>
    <row r="51" spans="1:8">
      <c r="A51" s="60" t="str">
        <f t="shared" si="0"/>
        <v>*</v>
      </c>
      <c r="B51" s="60" t="str">
        <f t="shared" si="1"/>
        <v>*</v>
      </c>
      <c r="C51" s="60" t="str">
        <f t="shared" si="2"/>
        <v>*</v>
      </c>
      <c r="D51" s="60" t="str">
        <f t="shared" si="3"/>
        <v>*</v>
      </c>
      <c r="E51" s="60" t="str">
        <f t="shared" si="4"/>
        <v>*</v>
      </c>
      <c r="F51" s="60" t="str">
        <f t="shared" si="5"/>
        <v>*</v>
      </c>
      <c r="G51" s="60" t="str">
        <f t="shared" si="6"/>
        <v>*</v>
      </c>
      <c r="H51" s="40" t="s">
        <v>28</v>
      </c>
    </row>
    <row r="52" spans="1:8">
      <c r="A52" s="60" t="str">
        <f t="shared" si="0"/>
        <v>*</v>
      </c>
      <c r="B52" s="60" t="str">
        <f t="shared" si="1"/>
        <v>*</v>
      </c>
      <c r="C52" s="60" t="str">
        <f t="shared" si="2"/>
        <v>*</v>
      </c>
      <c r="D52" s="60" t="str">
        <f t="shared" si="3"/>
        <v>*</v>
      </c>
      <c r="E52" s="60" t="str">
        <f t="shared" si="4"/>
        <v>*</v>
      </c>
      <c r="F52" s="60" t="str">
        <f t="shared" si="5"/>
        <v>*</v>
      </c>
      <c r="G52" s="60" t="str">
        <f t="shared" si="6"/>
        <v>*</v>
      </c>
      <c r="H52" s="40" t="s">
        <v>28</v>
      </c>
    </row>
    <row r="53" spans="1:8">
      <c r="A53" s="60" t="str">
        <f t="shared" si="0"/>
        <v>*</v>
      </c>
      <c r="B53" s="60" t="str">
        <f t="shared" si="1"/>
        <v>*</v>
      </c>
      <c r="C53" s="60" t="str">
        <f t="shared" si="2"/>
        <v>*</v>
      </c>
      <c r="D53" s="60" t="str">
        <f t="shared" si="3"/>
        <v>*</v>
      </c>
      <c r="E53" s="60" t="str">
        <f t="shared" si="4"/>
        <v>*</v>
      </c>
      <c r="F53" s="60" t="str">
        <f t="shared" si="5"/>
        <v>*</v>
      </c>
      <c r="G53" s="60" t="str">
        <f t="shared" si="6"/>
        <v>*</v>
      </c>
      <c r="H53" s="40" t="s">
        <v>28</v>
      </c>
    </row>
    <row r="54" spans="1:8">
      <c r="A54" s="60" t="str">
        <f t="shared" si="0"/>
        <v>*</v>
      </c>
      <c r="B54" s="60" t="str">
        <f t="shared" si="1"/>
        <v>*</v>
      </c>
      <c r="C54" s="60" t="str">
        <f t="shared" si="2"/>
        <v>*</v>
      </c>
      <c r="D54" s="60" t="str">
        <f t="shared" si="3"/>
        <v>*</v>
      </c>
      <c r="E54" s="60" t="str">
        <f t="shared" si="4"/>
        <v>*</v>
      </c>
      <c r="F54" s="60" t="str">
        <f t="shared" si="5"/>
        <v>*</v>
      </c>
      <c r="G54" s="60" t="str">
        <f t="shared" si="6"/>
        <v>*</v>
      </c>
      <c r="H54" s="40" t="s">
        <v>28</v>
      </c>
    </row>
    <row r="55" spans="1:8">
      <c r="A55" s="60" t="str">
        <f t="shared" si="0"/>
        <v>*</v>
      </c>
      <c r="B55" s="60" t="str">
        <f t="shared" si="1"/>
        <v>*</v>
      </c>
      <c r="C55" s="60" t="str">
        <f t="shared" si="2"/>
        <v>*</v>
      </c>
      <c r="D55" s="60" t="str">
        <f t="shared" si="3"/>
        <v>*</v>
      </c>
      <c r="E55" s="60" t="str">
        <f t="shared" si="4"/>
        <v>*</v>
      </c>
      <c r="F55" s="60" t="str">
        <f t="shared" si="5"/>
        <v>*</v>
      </c>
      <c r="G55" s="60" t="str">
        <f t="shared" si="6"/>
        <v>*</v>
      </c>
      <c r="H55" s="40" t="s">
        <v>28</v>
      </c>
    </row>
    <row r="56" spans="1:8">
      <c r="A56" s="60" t="str">
        <f t="shared" si="0"/>
        <v>*</v>
      </c>
      <c r="B56" s="60" t="str">
        <f t="shared" si="1"/>
        <v>*</v>
      </c>
      <c r="C56" s="60" t="str">
        <f t="shared" si="2"/>
        <v>*</v>
      </c>
      <c r="D56" s="60" t="str">
        <f t="shared" si="3"/>
        <v>*</v>
      </c>
      <c r="E56" s="60" t="str">
        <f t="shared" si="4"/>
        <v>*</v>
      </c>
      <c r="F56" s="60" t="str">
        <f t="shared" si="5"/>
        <v>*</v>
      </c>
      <c r="G56" s="60" t="str">
        <f t="shared" si="6"/>
        <v>*</v>
      </c>
      <c r="H56" s="40" t="s">
        <v>28</v>
      </c>
    </row>
    <row r="57" spans="1:8">
      <c r="A57" s="60" t="str">
        <f t="shared" si="0"/>
        <v>*</v>
      </c>
      <c r="B57" s="60" t="str">
        <f t="shared" si="1"/>
        <v>*</v>
      </c>
      <c r="C57" s="60" t="str">
        <f t="shared" si="2"/>
        <v>*</v>
      </c>
      <c r="D57" s="60" t="str">
        <f t="shared" si="3"/>
        <v>*</v>
      </c>
      <c r="E57" s="60" t="str">
        <f t="shared" si="4"/>
        <v>*</v>
      </c>
      <c r="F57" s="60" t="str">
        <f t="shared" si="5"/>
        <v>*</v>
      </c>
      <c r="G57" s="60" t="str">
        <f t="shared" si="6"/>
        <v>*</v>
      </c>
      <c r="H57" s="40" t="s">
        <v>28</v>
      </c>
    </row>
    <row r="58" spans="1:8">
      <c r="A58" s="60" t="str">
        <f t="shared" si="0"/>
        <v>*</v>
      </c>
      <c r="B58" s="60" t="str">
        <f t="shared" si="1"/>
        <v>*</v>
      </c>
      <c r="C58" s="60" t="str">
        <f t="shared" si="2"/>
        <v>*</v>
      </c>
      <c r="D58" s="60" t="str">
        <f t="shared" si="3"/>
        <v>*</v>
      </c>
      <c r="E58" s="60" t="str">
        <f t="shared" si="4"/>
        <v>*</v>
      </c>
      <c r="F58" s="60" t="str">
        <f t="shared" si="5"/>
        <v>*</v>
      </c>
      <c r="G58" s="60" t="str">
        <f t="shared" si="6"/>
        <v>*</v>
      </c>
      <c r="H58" s="40" t="s">
        <v>28</v>
      </c>
    </row>
    <row r="59" spans="1:8">
      <c r="A59" s="60" t="str">
        <f t="shared" si="0"/>
        <v>*</v>
      </c>
      <c r="B59" s="60" t="str">
        <f t="shared" si="1"/>
        <v>*</v>
      </c>
      <c r="C59" s="60" t="str">
        <f t="shared" si="2"/>
        <v>*</v>
      </c>
      <c r="D59" s="60" t="str">
        <f t="shared" si="3"/>
        <v>*</v>
      </c>
      <c r="E59" s="60" t="str">
        <f t="shared" si="4"/>
        <v>*</v>
      </c>
      <c r="F59" s="60" t="str">
        <f t="shared" si="5"/>
        <v>*</v>
      </c>
      <c r="G59" s="60" t="str">
        <f t="shared" si="6"/>
        <v>*</v>
      </c>
      <c r="H59" s="40" t="s">
        <v>28</v>
      </c>
    </row>
    <row r="60" spans="1:8">
      <c r="A60" s="60" t="str">
        <f t="shared" si="0"/>
        <v>*</v>
      </c>
      <c r="B60" s="60" t="str">
        <f t="shared" si="1"/>
        <v>*</v>
      </c>
      <c r="C60" s="60" t="str">
        <f t="shared" si="2"/>
        <v>*</v>
      </c>
      <c r="D60" s="60" t="str">
        <f t="shared" si="3"/>
        <v>*</v>
      </c>
      <c r="E60" s="60" t="str">
        <f t="shared" si="4"/>
        <v>*</v>
      </c>
      <c r="F60" s="60" t="str">
        <f t="shared" si="5"/>
        <v>*</v>
      </c>
      <c r="G60" s="60" t="str">
        <f t="shared" si="6"/>
        <v>*</v>
      </c>
      <c r="H60" s="40" t="s">
        <v>28</v>
      </c>
    </row>
    <row r="61" spans="1:8">
      <c r="A61" s="60" t="str">
        <f t="shared" si="0"/>
        <v>*</v>
      </c>
      <c r="B61" s="60" t="str">
        <f t="shared" si="1"/>
        <v>*</v>
      </c>
      <c r="C61" s="60" t="str">
        <f t="shared" si="2"/>
        <v>*</v>
      </c>
      <c r="D61" s="60" t="str">
        <f t="shared" si="3"/>
        <v>*</v>
      </c>
      <c r="E61" s="60" t="str">
        <f t="shared" si="4"/>
        <v>*</v>
      </c>
      <c r="F61" s="60" t="str">
        <f t="shared" si="5"/>
        <v>*</v>
      </c>
      <c r="G61" s="60" t="str">
        <f t="shared" si="6"/>
        <v>*</v>
      </c>
      <c r="H61" s="40" t="s">
        <v>28</v>
      </c>
    </row>
    <row r="62" spans="1:8">
      <c r="A62" s="60" t="str">
        <f t="shared" si="0"/>
        <v>*</v>
      </c>
      <c r="B62" s="60" t="str">
        <f t="shared" si="1"/>
        <v>*</v>
      </c>
      <c r="C62" s="60" t="str">
        <f t="shared" si="2"/>
        <v>*</v>
      </c>
      <c r="D62" s="60" t="str">
        <f t="shared" si="3"/>
        <v>*</v>
      </c>
      <c r="E62" s="60" t="str">
        <f t="shared" si="4"/>
        <v>*</v>
      </c>
      <c r="F62" s="60" t="str">
        <f t="shared" si="5"/>
        <v>*</v>
      </c>
      <c r="G62" s="60" t="str">
        <f t="shared" si="6"/>
        <v>*</v>
      </c>
      <c r="H62" s="40" t="s">
        <v>28</v>
      </c>
    </row>
    <row r="63" spans="1:8">
      <c r="A63" s="60" t="str">
        <f t="shared" si="0"/>
        <v>*</v>
      </c>
      <c r="B63" s="60" t="str">
        <f t="shared" si="1"/>
        <v>*</v>
      </c>
      <c r="C63" s="60" t="str">
        <f t="shared" si="2"/>
        <v>*</v>
      </c>
      <c r="D63" s="60" t="str">
        <f t="shared" si="3"/>
        <v>*</v>
      </c>
      <c r="E63" s="60" t="str">
        <f t="shared" si="4"/>
        <v>*</v>
      </c>
      <c r="F63" s="60" t="str">
        <f t="shared" si="5"/>
        <v>*</v>
      </c>
      <c r="G63" s="60" t="str">
        <f t="shared" si="6"/>
        <v>*</v>
      </c>
      <c r="H63" s="40" t="s">
        <v>28</v>
      </c>
    </row>
    <row r="64" spans="1:8">
      <c r="A64" s="60" t="str">
        <f t="shared" si="0"/>
        <v>*</v>
      </c>
      <c r="B64" s="60" t="str">
        <f t="shared" si="1"/>
        <v>*</v>
      </c>
      <c r="C64" s="60" t="str">
        <f t="shared" si="2"/>
        <v>*</v>
      </c>
      <c r="D64" s="60" t="str">
        <f t="shared" si="3"/>
        <v>*</v>
      </c>
      <c r="E64" s="60" t="str">
        <f t="shared" si="4"/>
        <v>*</v>
      </c>
      <c r="F64" s="60" t="str">
        <f t="shared" si="5"/>
        <v>*</v>
      </c>
      <c r="G64" s="60" t="str">
        <f t="shared" si="6"/>
        <v>*</v>
      </c>
      <c r="H64" s="40" t="s">
        <v>28</v>
      </c>
    </row>
    <row r="65" spans="1:8">
      <c r="A65" s="60" t="str">
        <f t="shared" si="0"/>
        <v>*</v>
      </c>
      <c r="B65" s="60" t="str">
        <f t="shared" si="1"/>
        <v>*</v>
      </c>
      <c r="C65" s="60" t="str">
        <f t="shared" si="2"/>
        <v>*</v>
      </c>
      <c r="D65" s="60" t="str">
        <f t="shared" si="3"/>
        <v>*</v>
      </c>
      <c r="E65" s="60" t="str">
        <f t="shared" si="4"/>
        <v>*</v>
      </c>
      <c r="F65" s="60" t="str">
        <f t="shared" si="5"/>
        <v>*</v>
      </c>
      <c r="G65" s="60" t="str">
        <f t="shared" si="6"/>
        <v>*</v>
      </c>
      <c r="H65" s="40" t="s">
        <v>28</v>
      </c>
    </row>
    <row r="66" spans="1:8">
      <c r="A66" s="60" t="str">
        <f t="shared" si="0"/>
        <v>*</v>
      </c>
      <c r="B66" s="60" t="str">
        <f t="shared" si="1"/>
        <v>*</v>
      </c>
      <c r="C66" s="60" t="str">
        <f t="shared" si="2"/>
        <v>*</v>
      </c>
      <c r="D66" s="60" t="str">
        <f t="shared" si="3"/>
        <v>*</v>
      </c>
      <c r="E66" s="60" t="str">
        <f t="shared" si="4"/>
        <v>*</v>
      </c>
      <c r="F66" s="60" t="str">
        <f t="shared" si="5"/>
        <v>*</v>
      </c>
      <c r="G66" s="60" t="str">
        <f t="shared" si="6"/>
        <v>*</v>
      </c>
      <c r="H66" s="40" t="s">
        <v>28</v>
      </c>
    </row>
    <row r="67" spans="1:8">
      <c r="A67" s="60" t="str">
        <f t="shared" ref="A67:A100" si="7">IF(ISNUMBER(H67),EXP(0.96*(LN($H67))-2.29),"*")</f>
        <v>*</v>
      </c>
      <c r="B67" s="60" t="str">
        <f t="shared" ref="B67:B100" si="8">IF(ISNUMBER(H67),EXP(0.91*(LN($H67))-3.09),"*")</f>
        <v>*</v>
      </c>
      <c r="C67" s="60" t="str">
        <f t="shared" ref="C67:C100" si="9">IF(ISNUMBER(H67),EXP(0.86*(LN($H67))-2.22),"*")</f>
        <v>*</v>
      </c>
      <c r="D67" s="60" t="str">
        <f t="shared" ref="D67:D100" si="10">IF(ISNUMBER(H67),EXP(0.84*(LN($H67))-3.74),"*")</f>
        <v>*</v>
      </c>
      <c r="E67" s="60" t="str">
        <f t="shared" ref="E67:E100" si="11">IF(ISNUMBER(H67),EXP(1.45*(LN($H67))-5.59),"*")</f>
        <v>*</v>
      </c>
      <c r="F67" s="60" t="str">
        <f t="shared" ref="F67:F100" si="12">IF(ISNUMBER(H67),EXP(1.15*(LN($H67))-3.82),"*")</f>
        <v>*</v>
      </c>
      <c r="G67" s="60" t="str">
        <f t="shared" ref="G67:G100" si="13">IF(ISNUMBER(H67),EXP(0.88*(LN($H67))-0.41),"*")</f>
        <v>*</v>
      </c>
      <c r="H67" s="40" t="s">
        <v>28</v>
      </c>
    </row>
    <row r="68" spans="1:8">
      <c r="A68" s="60" t="str">
        <f t="shared" si="7"/>
        <v>*</v>
      </c>
      <c r="B68" s="60" t="str">
        <f t="shared" si="8"/>
        <v>*</v>
      </c>
      <c r="C68" s="60" t="str">
        <f t="shared" si="9"/>
        <v>*</v>
      </c>
      <c r="D68" s="60" t="str">
        <f t="shared" si="10"/>
        <v>*</v>
      </c>
      <c r="E68" s="60" t="str">
        <f t="shared" si="11"/>
        <v>*</v>
      </c>
      <c r="F68" s="60" t="str">
        <f t="shared" si="12"/>
        <v>*</v>
      </c>
      <c r="G68" s="60" t="str">
        <f t="shared" si="13"/>
        <v>*</v>
      </c>
      <c r="H68" s="40" t="s">
        <v>28</v>
      </c>
    </row>
    <row r="69" spans="1:8">
      <c r="A69" s="60" t="str">
        <f t="shared" si="7"/>
        <v>*</v>
      </c>
      <c r="B69" s="60" t="str">
        <f t="shared" si="8"/>
        <v>*</v>
      </c>
      <c r="C69" s="60" t="str">
        <f t="shared" si="9"/>
        <v>*</v>
      </c>
      <c r="D69" s="60" t="str">
        <f t="shared" si="10"/>
        <v>*</v>
      </c>
      <c r="E69" s="60" t="str">
        <f t="shared" si="11"/>
        <v>*</v>
      </c>
      <c r="F69" s="60" t="str">
        <f t="shared" si="12"/>
        <v>*</v>
      </c>
      <c r="G69" s="60" t="str">
        <f t="shared" si="13"/>
        <v>*</v>
      </c>
      <c r="H69" s="40" t="s">
        <v>28</v>
      </c>
    </row>
    <row r="70" spans="1:8">
      <c r="A70" s="60" t="str">
        <f t="shared" si="7"/>
        <v>*</v>
      </c>
      <c r="B70" s="60" t="str">
        <f t="shared" si="8"/>
        <v>*</v>
      </c>
      <c r="C70" s="60" t="str">
        <f t="shared" si="9"/>
        <v>*</v>
      </c>
      <c r="D70" s="60" t="str">
        <f t="shared" si="10"/>
        <v>*</v>
      </c>
      <c r="E70" s="60" t="str">
        <f t="shared" si="11"/>
        <v>*</v>
      </c>
      <c r="F70" s="60" t="str">
        <f t="shared" si="12"/>
        <v>*</v>
      </c>
      <c r="G70" s="60" t="str">
        <f t="shared" si="13"/>
        <v>*</v>
      </c>
      <c r="H70" s="40" t="s">
        <v>28</v>
      </c>
    </row>
    <row r="71" spans="1:8">
      <c r="A71" s="60" t="str">
        <f t="shared" si="7"/>
        <v>*</v>
      </c>
      <c r="B71" s="60" t="str">
        <f t="shared" si="8"/>
        <v>*</v>
      </c>
      <c r="C71" s="60" t="str">
        <f t="shared" si="9"/>
        <v>*</v>
      </c>
      <c r="D71" s="60" t="str">
        <f t="shared" si="10"/>
        <v>*</v>
      </c>
      <c r="E71" s="60" t="str">
        <f t="shared" si="11"/>
        <v>*</v>
      </c>
      <c r="F71" s="60" t="str">
        <f t="shared" si="12"/>
        <v>*</v>
      </c>
      <c r="G71" s="60" t="str">
        <f t="shared" si="13"/>
        <v>*</v>
      </c>
      <c r="H71" s="40" t="s">
        <v>28</v>
      </c>
    </row>
    <row r="72" spans="1:8">
      <c r="A72" s="60" t="str">
        <f t="shared" si="7"/>
        <v>*</v>
      </c>
      <c r="B72" s="60" t="str">
        <f t="shared" si="8"/>
        <v>*</v>
      </c>
      <c r="C72" s="60" t="str">
        <f t="shared" si="9"/>
        <v>*</v>
      </c>
      <c r="D72" s="60" t="str">
        <f t="shared" si="10"/>
        <v>*</v>
      </c>
      <c r="E72" s="60" t="str">
        <f t="shared" si="11"/>
        <v>*</v>
      </c>
      <c r="F72" s="60" t="str">
        <f t="shared" si="12"/>
        <v>*</v>
      </c>
      <c r="G72" s="60" t="str">
        <f t="shared" si="13"/>
        <v>*</v>
      </c>
      <c r="H72" s="40" t="s">
        <v>28</v>
      </c>
    </row>
    <row r="73" spans="1:8">
      <c r="A73" s="60" t="str">
        <f t="shared" si="7"/>
        <v>*</v>
      </c>
      <c r="B73" s="60" t="str">
        <f t="shared" si="8"/>
        <v>*</v>
      </c>
      <c r="C73" s="60" t="str">
        <f t="shared" si="9"/>
        <v>*</v>
      </c>
      <c r="D73" s="60" t="str">
        <f t="shared" si="10"/>
        <v>*</v>
      </c>
      <c r="E73" s="60" t="str">
        <f t="shared" si="11"/>
        <v>*</v>
      </c>
      <c r="F73" s="60" t="str">
        <f t="shared" si="12"/>
        <v>*</v>
      </c>
      <c r="G73" s="60" t="str">
        <f t="shared" si="13"/>
        <v>*</v>
      </c>
      <c r="H73" s="40" t="s">
        <v>28</v>
      </c>
    </row>
    <row r="74" spans="1:8">
      <c r="A74" s="60" t="str">
        <f t="shared" si="7"/>
        <v>*</v>
      </c>
      <c r="B74" s="60" t="str">
        <f t="shared" si="8"/>
        <v>*</v>
      </c>
      <c r="C74" s="60" t="str">
        <f t="shared" si="9"/>
        <v>*</v>
      </c>
      <c r="D74" s="60" t="str">
        <f t="shared" si="10"/>
        <v>*</v>
      </c>
      <c r="E74" s="60" t="str">
        <f t="shared" si="11"/>
        <v>*</v>
      </c>
      <c r="F74" s="60" t="str">
        <f t="shared" si="12"/>
        <v>*</v>
      </c>
      <c r="G74" s="60" t="str">
        <f t="shared" si="13"/>
        <v>*</v>
      </c>
      <c r="H74" s="40" t="s">
        <v>28</v>
      </c>
    </row>
    <row r="75" spans="1:8">
      <c r="A75" s="60" t="str">
        <f t="shared" si="7"/>
        <v>*</v>
      </c>
      <c r="B75" s="60" t="str">
        <f t="shared" si="8"/>
        <v>*</v>
      </c>
      <c r="C75" s="60" t="str">
        <f t="shared" si="9"/>
        <v>*</v>
      </c>
      <c r="D75" s="60" t="str">
        <f t="shared" si="10"/>
        <v>*</v>
      </c>
      <c r="E75" s="60" t="str">
        <f t="shared" si="11"/>
        <v>*</v>
      </c>
      <c r="F75" s="60" t="str">
        <f t="shared" si="12"/>
        <v>*</v>
      </c>
      <c r="G75" s="60" t="str">
        <f t="shared" si="13"/>
        <v>*</v>
      </c>
      <c r="H75" s="40" t="s">
        <v>28</v>
      </c>
    </row>
    <row r="76" spans="1:8">
      <c r="A76" s="60" t="str">
        <f t="shared" si="7"/>
        <v>*</v>
      </c>
      <c r="B76" s="60" t="str">
        <f t="shared" si="8"/>
        <v>*</v>
      </c>
      <c r="C76" s="60" t="str">
        <f t="shared" si="9"/>
        <v>*</v>
      </c>
      <c r="D76" s="60" t="str">
        <f t="shared" si="10"/>
        <v>*</v>
      </c>
      <c r="E76" s="60" t="str">
        <f t="shared" si="11"/>
        <v>*</v>
      </c>
      <c r="F76" s="60" t="str">
        <f t="shared" si="12"/>
        <v>*</v>
      </c>
      <c r="G76" s="60" t="str">
        <f t="shared" si="13"/>
        <v>*</v>
      </c>
      <c r="H76" s="40" t="s">
        <v>28</v>
      </c>
    </row>
    <row r="77" spans="1:8">
      <c r="A77" s="60" t="str">
        <f t="shared" si="7"/>
        <v>*</v>
      </c>
      <c r="B77" s="60" t="str">
        <f t="shared" si="8"/>
        <v>*</v>
      </c>
      <c r="C77" s="60" t="str">
        <f t="shared" si="9"/>
        <v>*</v>
      </c>
      <c r="D77" s="60" t="str">
        <f t="shared" si="10"/>
        <v>*</v>
      </c>
      <c r="E77" s="60" t="str">
        <f t="shared" si="11"/>
        <v>*</v>
      </c>
      <c r="F77" s="60" t="str">
        <f t="shared" si="12"/>
        <v>*</v>
      </c>
      <c r="G77" s="60" t="str">
        <f t="shared" si="13"/>
        <v>*</v>
      </c>
      <c r="H77" s="40" t="s">
        <v>28</v>
      </c>
    </row>
    <row r="78" spans="1:8">
      <c r="A78" s="60" t="str">
        <f t="shared" si="7"/>
        <v>*</v>
      </c>
      <c r="B78" s="60" t="str">
        <f t="shared" si="8"/>
        <v>*</v>
      </c>
      <c r="C78" s="60" t="str">
        <f t="shared" si="9"/>
        <v>*</v>
      </c>
      <c r="D78" s="60" t="str">
        <f t="shared" si="10"/>
        <v>*</v>
      </c>
      <c r="E78" s="60" t="str">
        <f t="shared" si="11"/>
        <v>*</v>
      </c>
      <c r="F78" s="60" t="str">
        <f t="shared" si="12"/>
        <v>*</v>
      </c>
      <c r="G78" s="60" t="str">
        <f t="shared" si="13"/>
        <v>*</v>
      </c>
      <c r="H78" s="40" t="s">
        <v>28</v>
      </c>
    </row>
    <row r="79" spans="1:8">
      <c r="A79" s="60" t="str">
        <f t="shared" si="7"/>
        <v>*</v>
      </c>
      <c r="B79" s="60" t="str">
        <f t="shared" si="8"/>
        <v>*</v>
      </c>
      <c r="C79" s="60" t="str">
        <f t="shared" si="9"/>
        <v>*</v>
      </c>
      <c r="D79" s="60" t="str">
        <f t="shared" si="10"/>
        <v>*</v>
      </c>
      <c r="E79" s="60" t="str">
        <f t="shared" si="11"/>
        <v>*</v>
      </c>
      <c r="F79" s="60" t="str">
        <f t="shared" si="12"/>
        <v>*</v>
      </c>
      <c r="G79" s="60" t="str">
        <f t="shared" si="13"/>
        <v>*</v>
      </c>
      <c r="H79" s="40" t="s">
        <v>28</v>
      </c>
    </row>
    <row r="80" spans="1:8">
      <c r="A80" s="60" t="str">
        <f t="shared" si="7"/>
        <v>*</v>
      </c>
      <c r="B80" s="60" t="str">
        <f t="shared" si="8"/>
        <v>*</v>
      </c>
      <c r="C80" s="60" t="str">
        <f t="shared" si="9"/>
        <v>*</v>
      </c>
      <c r="D80" s="60" t="str">
        <f t="shared" si="10"/>
        <v>*</v>
      </c>
      <c r="E80" s="60" t="str">
        <f t="shared" si="11"/>
        <v>*</v>
      </c>
      <c r="F80" s="60" t="str">
        <f t="shared" si="12"/>
        <v>*</v>
      </c>
      <c r="G80" s="60" t="str">
        <f t="shared" si="13"/>
        <v>*</v>
      </c>
      <c r="H80" s="40" t="s">
        <v>28</v>
      </c>
    </row>
    <row r="81" spans="1:8">
      <c r="A81" s="60" t="str">
        <f t="shared" si="7"/>
        <v>*</v>
      </c>
      <c r="B81" s="60" t="str">
        <f t="shared" si="8"/>
        <v>*</v>
      </c>
      <c r="C81" s="60" t="str">
        <f t="shared" si="9"/>
        <v>*</v>
      </c>
      <c r="D81" s="60" t="str">
        <f t="shared" si="10"/>
        <v>*</v>
      </c>
      <c r="E81" s="60" t="str">
        <f t="shared" si="11"/>
        <v>*</v>
      </c>
      <c r="F81" s="60" t="str">
        <f t="shared" si="12"/>
        <v>*</v>
      </c>
      <c r="G81" s="60" t="str">
        <f t="shared" si="13"/>
        <v>*</v>
      </c>
      <c r="H81" s="40" t="s">
        <v>28</v>
      </c>
    </row>
    <row r="82" spans="1:8">
      <c r="A82" s="60" t="str">
        <f t="shared" si="7"/>
        <v>*</v>
      </c>
      <c r="B82" s="60" t="str">
        <f t="shared" si="8"/>
        <v>*</v>
      </c>
      <c r="C82" s="60" t="str">
        <f t="shared" si="9"/>
        <v>*</v>
      </c>
      <c r="D82" s="60" t="str">
        <f t="shared" si="10"/>
        <v>*</v>
      </c>
      <c r="E82" s="60" t="str">
        <f t="shared" si="11"/>
        <v>*</v>
      </c>
      <c r="F82" s="60" t="str">
        <f t="shared" si="12"/>
        <v>*</v>
      </c>
      <c r="G82" s="60" t="str">
        <f t="shared" si="13"/>
        <v>*</v>
      </c>
      <c r="H82" s="40" t="s">
        <v>28</v>
      </c>
    </row>
    <row r="83" spans="1:8">
      <c r="A83" s="60" t="str">
        <f t="shared" si="7"/>
        <v>*</v>
      </c>
      <c r="B83" s="60" t="str">
        <f t="shared" si="8"/>
        <v>*</v>
      </c>
      <c r="C83" s="60" t="str">
        <f t="shared" si="9"/>
        <v>*</v>
      </c>
      <c r="D83" s="60" t="str">
        <f t="shared" si="10"/>
        <v>*</v>
      </c>
      <c r="E83" s="60" t="str">
        <f t="shared" si="11"/>
        <v>*</v>
      </c>
      <c r="F83" s="60" t="str">
        <f t="shared" si="12"/>
        <v>*</v>
      </c>
      <c r="G83" s="60" t="str">
        <f t="shared" si="13"/>
        <v>*</v>
      </c>
      <c r="H83" s="40" t="s">
        <v>28</v>
      </c>
    </row>
    <row r="84" spans="1:8">
      <c r="A84" s="60" t="str">
        <f t="shared" si="7"/>
        <v>*</v>
      </c>
      <c r="B84" s="60" t="str">
        <f t="shared" si="8"/>
        <v>*</v>
      </c>
      <c r="C84" s="60" t="str">
        <f t="shared" si="9"/>
        <v>*</v>
      </c>
      <c r="D84" s="60" t="str">
        <f t="shared" si="10"/>
        <v>*</v>
      </c>
      <c r="E84" s="60" t="str">
        <f t="shared" si="11"/>
        <v>*</v>
      </c>
      <c r="F84" s="60" t="str">
        <f t="shared" si="12"/>
        <v>*</v>
      </c>
      <c r="G84" s="60" t="str">
        <f t="shared" si="13"/>
        <v>*</v>
      </c>
      <c r="H84" s="40" t="s">
        <v>28</v>
      </c>
    </row>
    <row r="85" spans="1:8">
      <c r="A85" s="60" t="str">
        <f t="shared" si="7"/>
        <v>*</v>
      </c>
      <c r="B85" s="60" t="str">
        <f t="shared" si="8"/>
        <v>*</v>
      </c>
      <c r="C85" s="60" t="str">
        <f t="shared" si="9"/>
        <v>*</v>
      </c>
      <c r="D85" s="60" t="str">
        <f t="shared" si="10"/>
        <v>*</v>
      </c>
      <c r="E85" s="60" t="str">
        <f t="shared" si="11"/>
        <v>*</v>
      </c>
      <c r="F85" s="60" t="str">
        <f t="shared" si="12"/>
        <v>*</v>
      </c>
      <c r="G85" s="60" t="str">
        <f t="shared" si="13"/>
        <v>*</v>
      </c>
      <c r="H85" s="40" t="s">
        <v>28</v>
      </c>
    </row>
    <row r="86" spans="1:8">
      <c r="A86" s="60" t="str">
        <f t="shared" si="7"/>
        <v>*</v>
      </c>
      <c r="B86" s="60" t="str">
        <f t="shared" si="8"/>
        <v>*</v>
      </c>
      <c r="C86" s="60" t="str">
        <f t="shared" si="9"/>
        <v>*</v>
      </c>
      <c r="D86" s="60" t="str">
        <f t="shared" si="10"/>
        <v>*</v>
      </c>
      <c r="E86" s="60" t="str">
        <f t="shared" si="11"/>
        <v>*</v>
      </c>
      <c r="F86" s="60" t="str">
        <f t="shared" si="12"/>
        <v>*</v>
      </c>
      <c r="G86" s="60" t="str">
        <f t="shared" si="13"/>
        <v>*</v>
      </c>
      <c r="H86" s="40" t="s">
        <v>28</v>
      </c>
    </row>
    <row r="87" spans="1:8">
      <c r="A87" s="60" t="str">
        <f t="shared" si="7"/>
        <v>*</v>
      </c>
      <c r="B87" s="60" t="str">
        <f t="shared" si="8"/>
        <v>*</v>
      </c>
      <c r="C87" s="60" t="str">
        <f t="shared" si="9"/>
        <v>*</v>
      </c>
      <c r="D87" s="60" t="str">
        <f t="shared" si="10"/>
        <v>*</v>
      </c>
      <c r="E87" s="60" t="str">
        <f t="shared" si="11"/>
        <v>*</v>
      </c>
      <c r="F87" s="60" t="str">
        <f t="shared" si="12"/>
        <v>*</v>
      </c>
      <c r="G87" s="60" t="str">
        <f t="shared" si="13"/>
        <v>*</v>
      </c>
      <c r="H87" s="40" t="s">
        <v>28</v>
      </c>
    </row>
    <row r="88" spans="1:8">
      <c r="A88" s="60" t="str">
        <f t="shared" si="7"/>
        <v>*</v>
      </c>
      <c r="B88" s="60" t="str">
        <f t="shared" si="8"/>
        <v>*</v>
      </c>
      <c r="C88" s="60" t="str">
        <f t="shared" si="9"/>
        <v>*</v>
      </c>
      <c r="D88" s="60" t="str">
        <f t="shared" si="10"/>
        <v>*</v>
      </c>
      <c r="E88" s="60" t="str">
        <f t="shared" si="11"/>
        <v>*</v>
      </c>
      <c r="F88" s="60" t="str">
        <f t="shared" si="12"/>
        <v>*</v>
      </c>
      <c r="G88" s="60" t="str">
        <f t="shared" si="13"/>
        <v>*</v>
      </c>
      <c r="H88" s="40" t="s">
        <v>28</v>
      </c>
    </row>
    <row r="89" spans="1:8">
      <c r="A89" s="60" t="str">
        <f t="shared" si="7"/>
        <v>*</v>
      </c>
      <c r="B89" s="60" t="str">
        <f t="shared" si="8"/>
        <v>*</v>
      </c>
      <c r="C89" s="60" t="str">
        <f t="shared" si="9"/>
        <v>*</v>
      </c>
      <c r="D89" s="60" t="str">
        <f t="shared" si="10"/>
        <v>*</v>
      </c>
      <c r="E89" s="60" t="str">
        <f t="shared" si="11"/>
        <v>*</v>
      </c>
      <c r="F89" s="60" t="str">
        <f t="shared" si="12"/>
        <v>*</v>
      </c>
      <c r="G89" s="60" t="str">
        <f t="shared" si="13"/>
        <v>*</v>
      </c>
      <c r="H89" s="40" t="s">
        <v>28</v>
      </c>
    </row>
    <row r="90" spans="1:8">
      <c r="A90" s="60" t="str">
        <f t="shared" si="7"/>
        <v>*</v>
      </c>
      <c r="B90" s="60" t="str">
        <f t="shared" si="8"/>
        <v>*</v>
      </c>
      <c r="C90" s="60" t="str">
        <f t="shared" si="9"/>
        <v>*</v>
      </c>
      <c r="D90" s="60" t="str">
        <f t="shared" si="10"/>
        <v>*</v>
      </c>
      <c r="E90" s="60" t="str">
        <f t="shared" si="11"/>
        <v>*</v>
      </c>
      <c r="F90" s="60" t="str">
        <f t="shared" si="12"/>
        <v>*</v>
      </c>
      <c r="G90" s="60" t="str">
        <f t="shared" si="13"/>
        <v>*</v>
      </c>
      <c r="H90" s="40" t="s">
        <v>28</v>
      </c>
    </row>
    <row r="91" spans="1:8">
      <c r="A91" s="60" t="str">
        <f t="shared" si="7"/>
        <v>*</v>
      </c>
      <c r="B91" s="60" t="str">
        <f t="shared" si="8"/>
        <v>*</v>
      </c>
      <c r="C91" s="60" t="str">
        <f t="shared" si="9"/>
        <v>*</v>
      </c>
      <c r="D91" s="60" t="str">
        <f t="shared" si="10"/>
        <v>*</v>
      </c>
      <c r="E91" s="60" t="str">
        <f t="shared" si="11"/>
        <v>*</v>
      </c>
      <c r="F91" s="60" t="str">
        <f t="shared" si="12"/>
        <v>*</v>
      </c>
      <c r="G91" s="60" t="str">
        <f t="shared" si="13"/>
        <v>*</v>
      </c>
      <c r="H91" s="40" t="s">
        <v>28</v>
      </c>
    </row>
    <row r="92" spans="1:8">
      <c r="A92" s="60" t="str">
        <f t="shared" si="7"/>
        <v>*</v>
      </c>
      <c r="B92" s="60" t="str">
        <f t="shared" si="8"/>
        <v>*</v>
      </c>
      <c r="C92" s="60" t="str">
        <f t="shared" si="9"/>
        <v>*</v>
      </c>
      <c r="D92" s="60" t="str">
        <f t="shared" si="10"/>
        <v>*</v>
      </c>
      <c r="E92" s="60" t="str">
        <f t="shared" si="11"/>
        <v>*</v>
      </c>
      <c r="F92" s="60" t="str">
        <f t="shared" si="12"/>
        <v>*</v>
      </c>
      <c r="G92" s="60" t="str">
        <f t="shared" si="13"/>
        <v>*</v>
      </c>
      <c r="H92" s="40" t="s">
        <v>28</v>
      </c>
    </row>
    <row r="93" spans="1:8">
      <c r="A93" s="60" t="str">
        <f t="shared" si="7"/>
        <v>*</v>
      </c>
      <c r="B93" s="60" t="str">
        <f t="shared" si="8"/>
        <v>*</v>
      </c>
      <c r="C93" s="60" t="str">
        <f t="shared" si="9"/>
        <v>*</v>
      </c>
      <c r="D93" s="60" t="str">
        <f t="shared" si="10"/>
        <v>*</v>
      </c>
      <c r="E93" s="60" t="str">
        <f t="shared" si="11"/>
        <v>*</v>
      </c>
      <c r="F93" s="60" t="str">
        <f t="shared" si="12"/>
        <v>*</v>
      </c>
      <c r="G93" s="60" t="str">
        <f t="shared" si="13"/>
        <v>*</v>
      </c>
      <c r="H93" s="40" t="s">
        <v>28</v>
      </c>
    </row>
    <row r="94" spans="1:8">
      <c r="A94" s="60" t="str">
        <f t="shared" si="7"/>
        <v>*</v>
      </c>
      <c r="B94" s="60" t="str">
        <f t="shared" si="8"/>
        <v>*</v>
      </c>
      <c r="C94" s="60" t="str">
        <f t="shared" si="9"/>
        <v>*</v>
      </c>
      <c r="D94" s="60" t="str">
        <f t="shared" si="10"/>
        <v>*</v>
      </c>
      <c r="E94" s="60" t="str">
        <f t="shared" si="11"/>
        <v>*</v>
      </c>
      <c r="F94" s="60" t="str">
        <f t="shared" si="12"/>
        <v>*</v>
      </c>
      <c r="G94" s="60" t="str">
        <f t="shared" si="13"/>
        <v>*</v>
      </c>
      <c r="H94" s="40" t="s">
        <v>28</v>
      </c>
    </row>
    <row r="95" spans="1:8">
      <c r="A95" s="60" t="str">
        <f t="shared" si="7"/>
        <v>*</v>
      </c>
      <c r="B95" s="60" t="str">
        <f t="shared" si="8"/>
        <v>*</v>
      </c>
      <c r="C95" s="60" t="str">
        <f t="shared" si="9"/>
        <v>*</v>
      </c>
      <c r="D95" s="60" t="str">
        <f t="shared" si="10"/>
        <v>*</v>
      </c>
      <c r="E95" s="60" t="str">
        <f t="shared" si="11"/>
        <v>*</v>
      </c>
      <c r="F95" s="60" t="str">
        <f t="shared" si="12"/>
        <v>*</v>
      </c>
      <c r="G95" s="60" t="str">
        <f t="shared" si="13"/>
        <v>*</v>
      </c>
      <c r="H95" s="40" t="s">
        <v>28</v>
      </c>
    </row>
    <row r="96" spans="1:8">
      <c r="A96" s="60" t="str">
        <f t="shared" si="7"/>
        <v>*</v>
      </c>
      <c r="B96" s="60" t="str">
        <f t="shared" si="8"/>
        <v>*</v>
      </c>
      <c r="C96" s="60" t="str">
        <f t="shared" si="9"/>
        <v>*</v>
      </c>
      <c r="D96" s="60" t="str">
        <f t="shared" si="10"/>
        <v>*</v>
      </c>
      <c r="E96" s="60" t="str">
        <f t="shared" si="11"/>
        <v>*</v>
      </c>
      <c r="F96" s="60" t="str">
        <f t="shared" si="12"/>
        <v>*</v>
      </c>
      <c r="G96" s="60" t="str">
        <f t="shared" si="13"/>
        <v>*</v>
      </c>
      <c r="H96" s="40" t="s">
        <v>28</v>
      </c>
    </row>
    <row r="97" spans="1:8">
      <c r="A97" s="60" t="str">
        <f t="shared" si="7"/>
        <v>*</v>
      </c>
      <c r="B97" s="60" t="str">
        <f t="shared" si="8"/>
        <v>*</v>
      </c>
      <c r="C97" s="60" t="str">
        <f t="shared" si="9"/>
        <v>*</v>
      </c>
      <c r="D97" s="60" t="str">
        <f t="shared" si="10"/>
        <v>*</v>
      </c>
      <c r="E97" s="60" t="str">
        <f t="shared" si="11"/>
        <v>*</v>
      </c>
      <c r="F97" s="60" t="str">
        <f t="shared" si="12"/>
        <v>*</v>
      </c>
      <c r="G97" s="60" t="str">
        <f t="shared" si="13"/>
        <v>*</v>
      </c>
      <c r="H97" s="40" t="s">
        <v>28</v>
      </c>
    </row>
    <row r="98" spans="1:8">
      <c r="A98" s="60" t="str">
        <f t="shared" si="7"/>
        <v>*</v>
      </c>
      <c r="B98" s="60" t="str">
        <f t="shared" si="8"/>
        <v>*</v>
      </c>
      <c r="C98" s="60" t="str">
        <f t="shared" si="9"/>
        <v>*</v>
      </c>
      <c r="D98" s="60" t="str">
        <f t="shared" si="10"/>
        <v>*</v>
      </c>
      <c r="E98" s="60" t="str">
        <f t="shared" si="11"/>
        <v>*</v>
      </c>
      <c r="F98" s="60" t="str">
        <f t="shared" si="12"/>
        <v>*</v>
      </c>
      <c r="G98" s="60" t="str">
        <f t="shared" si="13"/>
        <v>*</v>
      </c>
      <c r="H98" s="40" t="s">
        <v>28</v>
      </c>
    </row>
    <row r="99" spans="1:8">
      <c r="A99" s="60" t="str">
        <f t="shared" si="7"/>
        <v>*</v>
      </c>
      <c r="B99" s="60" t="str">
        <f t="shared" si="8"/>
        <v>*</v>
      </c>
      <c r="C99" s="60" t="str">
        <f t="shared" si="9"/>
        <v>*</v>
      </c>
      <c r="D99" s="60" t="str">
        <f t="shared" si="10"/>
        <v>*</v>
      </c>
      <c r="E99" s="60" t="str">
        <f t="shared" si="11"/>
        <v>*</v>
      </c>
      <c r="F99" s="60" t="str">
        <f t="shared" si="12"/>
        <v>*</v>
      </c>
      <c r="G99" s="60" t="str">
        <f t="shared" si="13"/>
        <v>*</v>
      </c>
      <c r="H99" s="40" t="s">
        <v>28</v>
      </c>
    </row>
    <row r="100" spans="1:8">
      <c r="A100" s="60" t="str">
        <f t="shared" si="7"/>
        <v>*</v>
      </c>
      <c r="B100" s="60" t="str">
        <f t="shared" si="8"/>
        <v>*</v>
      </c>
      <c r="C100" s="60" t="str">
        <f t="shared" si="9"/>
        <v>*</v>
      </c>
      <c r="D100" s="60" t="str">
        <f t="shared" si="10"/>
        <v>*</v>
      </c>
      <c r="E100" s="60" t="str">
        <f t="shared" si="11"/>
        <v>*</v>
      </c>
      <c r="F100" s="60" t="str">
        <f t="shared" si="12"/>
        <v>*</v>
      </c>
      <c r="G100" s="60" t="str">
        <f t="shared" si="13"/>
        <v>*</v>
      </c>
      <c r="H100" s="40" t="s">
        <v>28</v>
      </c>
    </row>
    <row r="101" spans="1:8">
      <c r="A101" s="60" t="str">
        <f>IF(ISNUMBER(H101),EXP(0.96*(LN($H101))-2.29),"*")</f>
        <v>*</v>
      </c>
      <c r="B101" s="60" t="str">
        <f>IF(ISNUMBER(H101),EXP(0.91*(LN($H101))-3.09),"*")</f>
        <v>*</v>
      </c>
      <c r="C101" s="60" t="str">
        <f>IF(ISNUMBER(H101),EXP(0.86*(LN($H101))-2.22),"*")</f>
        <v>*</v>
      </c>
      <c r="D101" s="60" t="str">
        <f>IF(ISNUMBER(H101),EXP(0.84*(LN($H101))-3.74),"*")</f>
        <v>*</v>
      </c>
      <c r="E101" s="60" t="str">
        <f>IF(ISNUMBER(H101),EXP(1.45*(LN($H101))-5.59),"*")</f>
        <v>*</v>
      </c>
      <c r="F101" s="60" t="str">
        <f>IF(ISNUMBER(H101),EXP(1.15*(LN($H101))-3.82),"*")</f>
        <v>*</v>
      </c>
      <c r="G101" s="60" t="str">
        <f>IF(ISNUMBER(H101),EXP(0.88*(LN($H101))-0.41),"*")</f>
        <v>*</v>
      </c>
      <c r="H101" s="40" t="s">
        <v>28</v>
      </c>
    </row>
    <row r="102" spans="1:8">
      <c r="A102" s="60" t="str">
        <f t="shared" ref="A102:A165" si="14">IF(ISNUMBER(H102),EXP(0.96*(LN($H102))-2.29),"*")</f>
        <v>*</v>
      </c>
      <c r="B102" s="60" t="str">
        <f t="shared" ref="B102:B165" si="15">IF(ISNUMBER(H102),EXP(0.91*(LN($H102))-3.09),"*")</f>
        <v>*</v>
      </c>
      <c r="C102" s="60" t="str">
        <f t="shared" ref="C102:C165" si="16">IF(ISNUMBER(H102),EXP(0.86*(LN($H102))-2.22),"*")</f>
        <v>*</v>
      </c>
      <c r="D102" s="60" t="str">
        <f t="shared" ref="D102:D165" si="17">IF(ISNUMBER(H102),EXP(0.84*(LN($H102))-3.74),"*")</f>
        <v>*</v>
      </c>
      <c r="E102" s="60" t="str">
        <f t="shared" ref="E102:E165" si="18">IF(ISNUMBER(H102),EXP(1.45*(LN($H102))-5.59),"*")</f>
        <v>*</v>
      </c>
      <c r="F102" s="60" t="str">
        <f t="shared" ref="F102:F165" si="19">IF(ISNUMBER(H102),EXP(1.15*(LN($H102))-3.82),"*")</f>
        <v>*</v>
      </c>
      <c r="G102" s="60" t="str">
        <f t="shared" ref="G102:G165" si="20">IF(ISNUMBER(H102),EXP(0.88*(LN($H102))-0.41),"*")</f>
        <v>*</v>
      </c>
      <c r="H102" s="40" t="s">
        <v>28</v>
      </c>
    </row>
    <row r="103" spans="1:8">
      <c r="A103" s="60" t="str">
        <f t="shared" si="14"/>
        <v>*</v>
      </c>
      <c r="B103" s="60" t="str">
        <f t="shared" si="15"/>
        <v>*</v>
      </c>
      <c r="C103" s="60" t="str">
        <f t="shared" si="16"/>
        <v>*</v>
      </c>
      <c r="D103" s="60" t="str">
        <f t="shared" si="17"/>
        <v>*</v>
      </c>
      <c r="E103" s="60" t="str">
        <f t="shared" si="18"/>
        <v>*</v>
      </c>
      <c r="F103" s="60" t="str">
        <f t="shared" si="19"/>
        <v>*</v>
      </c>
      <c r="G103" s="60" t="str">
        <f t="shared" si="20"/>
        <v>*</v>
      </c>
      <c r="H103" s="40" t="s">
        <v>28</v>
      </c>
    </row>
    <row r="104" spans="1:8">
      <c r="A104" s="60" t="str">
        <f t="shared" si="14"/>
        <v>*</v>
      </c>
      <c r="B104" s="60" t="str">
        <f t="shared" si="15"/>
        <v>*</v>
      </c>
      <c r="C104" s="60" t="str">
        <f t="shared" si="16"/>
        <v>*</v>
      </c>
      <c r="D104" s="60" t="str">
        <f t="shared" si="17"/>
        <v>*</v>
      </c>
      <c r="E104" s="60" t="str">
        <f t="shared" si="18"/>
        <v>*</v>
      </c>
      <c r="F104" s="60" t="str">
        <f t="shared" si="19"/>
        <v>*</v>
      </c>
      <c r="G104" s="60" t="str">
        <f t="shared" si="20"/>
        <v>*</v>
      </c>
      <c r="H104" s="40" t="s">
        <v>28</v>
      </c>
    </row>
    <row r="105" spans="1:8">
      <c r="A105" s="60" t="str">
        <f t="shared" si="14"/>
        <v>*</v>
      </c>
      <c r="B105" s="60" t="str">
        <f t="shared" si="15"/>
        <v>*</v>
      </c>
      <c r="C105" s="60" t="str">
        <f t="shared" si="16"/>
        <v>*</v>
      </c>
      <c r="D105" s="60" t="str">
        <f t="shared" si="17"/>
        <v>*</v>
      </c>
      <c r="E105" s="60" t="str">
        <f t="shared" si="18"/>
        <v>*</v>
      </c>
      <c r="F105" s="60" t="str">
        <f t="shared" si="19"/>
        <v>*</v>
      </c>
      <c r="G105" s="60" t="str">
        <f t="shared" si="20"/>
        <v>*</v>
      </c>
      <c r="H105" s="40" t="s">
        <v>28</v>
      </c>
    </row>
    <row r="106" spans="1:8">
      <c r="A106" s="60" t="str">
        <f t="shared" si="14"/>
        <v>*</v>
      </c>
      <c r="B106" s="60" t="str">
        <f t="shared" si="15"/>
        <v>*</v>
      </c>
      <c r="C106" s="60" t="str">
        <f t="shared" si="16"/>
        <v>*</v>
      </c>
      <c r="D106" s="60" t="str">
        <f t="shared" si="17"/>
        <v>*</v>
      </c>
      <c r="E106" s="60" t="str">
        <f t="shared" si="18"/>
        <v>*</v>
      </c>
      <c r="F106" s="60" t="str">
        <f t="shared" si="19"/>
        <v>*</v>
      </c>
      <c r="G106" s="60" t="str">
        <f t="shared" si="20"/>
        <v>*</v>
      </c>
      <c r="H106" s="40" t="s">
        <v>28</v>
      </c>
    </row>
    <row r="107" spans="1:8">
      <c r="A107" s="60" t="str">
        <f t="shared" si="14"/>
        <v>*</v>
      </c>
      <c r="B107" s="60" t="str">
        <f t="shared" si="15"/>
        <v>*</v>
      </c>
      <c r="C107" s="60" t="str">
        <f t="shared" si="16"/>
        <v>*</v>
      </c>
      <c r="D107" s="60" t="str">
        <f t="shared" si="17"/>
        <v>*</v>
      </c>
      <c r="E107" s="60" t="str">
        <f t="shared" si="18"/>
        <v>*</v>
      </c>
      <c r="F107" s="60" t="str">
        <f t="shared" si="19"/>
        <v>*</v>
      </c>
      <c r="G107" s="60" t="str">
        <f t="shared" si="20"/>
        <v>*</v>
      </c>
      <c r="H107" s="40" t="s">
        <v>28</v>
      </c>
    </row>
    <row r="108" spans="1:8">
      <c r="A108" s="60" t="str">
        <f t="shared" si="14"/>
        <v>*</v>
      </c>
      <c r="B108" s="60" t="str">
        <f t="shared" si="15"/>
        <v>*</v>
      </c>
      <c r="C108" s="60" t="str">
        <f t="shared" si="16"/>
        <v>*</v>
      </c>
      <c r="D108" s="60" t="str">
        <f t="shared" si="17"/>
        <v>*</v>
      </c>
      <c r="E108" s="60" t="str">
        <f t="shared" si="18"/>
        <v>*</v>
      </c>
      <c r="F108" s="60" t="str">
        <f t="shared" si="19"/>
        <v>*</v>
      </c>
      <c r="G108" s="60" t="str">
        <f t="shared" si="20"/>
        <v>*</v>
      </c>
      <c r="H108" s="40" t="s">
        <v>28</v>
      </c>
    </row>
    <row r="109" spans="1:8">
      <c r="A109" s="60" t="str">
        <f t="shared" si="14"/>
        <v>*</v>
      </c>
      <c r="B109" s="60" t="str">
        <f t="shared" si="15"/>
        <v>*</v>
      </c>
      <c r="C109" s="60" t="str">
        <f t="shared" si="16"/>
        <v>*</v>
      </c>
      <c r="D109" s="60" t="str">
        <f t="shared" si="17"/>
        <v>*</v>
      </c>
      <c r="E109" s="60" t="str">
        <f t="shared" si="18"/>
        <v>*</v>
      </c>
      <c r="F109" s="60" t="str">
        <f t="shared" si="19"/>
        <v>*</v>
      </c>
      <c r="G109" s="60" t="str">
        <f t="shared" si="20"/>
        <v>*</v>
      </c>
      <c r="H109" s="40" t="s">
        <v>28</v>
      </c>
    </row>
    <row r="110" spans="1:8">
      <c r="A110" s="60" t="str">
        <f t="shared" si="14"/>
        <v>*</v>
      </c>
      <c r="B110" s="60" t="str">
        <f t="shared" si="15"/>
        <v>*</v>
      </c>
      <c r="C110" s="60" t="str">
        <f t="shared" si="16"/>
        <v>*</v>
      </c>
      <c r="D110" s="60" t="str">
        <f t="shared" si="17"/>
        <v>*</v>
      </c>
      <c r="E110" s="60" t="str">
        <f t="shared" si="18"/>
        <v>*</v>
      </c>
      <c r="F110" s="60" t="str">
        <f t="shared" si="19"/>
        <v>*</v>
      </c>
      <c r="G110" s="60" t="str">
        <f t="shared" si="20"/>
        <v>*</v>
      </c>
      <c r="H110" s="40" t="s">
        <v>28</v>
      </c>
    </row>
    <row r="111" spans="1:8">
      <c r="A111" s="60" t="str">
        <f t="shared" si="14"/>
        <v>*</v>
      </c>
      <c r="B111" s="60" t="str">
        <f t="shared" si="15"/>
        <v>*</v>
      </c>
      <c r="C111" s="60" t="str">
        <f t="shared" si="16"/>
        <v>*</v>
      </c>
      <c r="D111" s="60" t="str">
        <f t="shared" si="17"/>
        <v>*</v>
      </c>
      <c r="E111" s="60" t="str">
        <f t="shared" si="18"/>
        <v>*</v>
      </c>
      <c r="F111" s="60" t="str">
        <f t="shared" si="19"/>
        <v>*</v>
      </c>
      <c r="G111" s="60" t="str">
        <f t="shared" si="20"/>
        <v>*</v>
      </c>
      <c r="H111" s="40" t="s">
        <v>28</v>
      </c>
    </row>
    <row r="112" spans="1:8">
      <c r="A112" s="60" t="str">
        <f t="shared" si="14"/>
        <v>*</v>
      </c>
      <c r="B112" s="60" t="str">
        <f t="shared" si="15"/>
        <v>*</v>
      </c>
      <c r="C112" s="60" t="str">
        <f t="shared" si="16"/>
        <v>*</v>
      </c>
      <c r="D112" s="60" t="str">
        <f t="shared" si="17"/>
        <v>*</v>
      </c>
      <c r="E112" s="60" t="str">
        <f t="shared" si="18"/>
        <v>*</v>
      </c>
      <c r="F112" s="60" t="str">
        <f t="shared" si="19"/>
        <v>*</v>
      </c>
      <c r="G112" s="60" t="str">
        <f t="shared" si="20"/>
        <v>*</v>
      </c>
      <c r="H112" s="40" t="s">
        <v>28</v>
      </c>
    </row>
    <row r="113" spans="1:8">
      <c r="A113" s="60" t="str">
        <f t="shared" si="14"/>
        <v>*</v>
      </c>
      <c r="B113" s="60" t="str">
        <f t="shared" si="15"/>
        <v>*</v>
      </c>
      <c r="C113" s="60" t="str">
        <f t="shared" si="16"/>
        <v>*</v>
      </c>
      <c r="D113" s="60" t="str">
        <f t="shared" si="17"/>
        <v>*</v>
      </c>
      <c r="E113" s="60" t="str">
        <f t="shared" si="18"/>
        <v>*</v>
      </c>
      <c r="F113" s="60" t="str">
        <f t="shared" si="19"/>
        <v>*</v>
      </c>
      <c r="G113" s="60" t="str">
        <f t="shared" si="20"/>
        <v>*</v>
      </c>
      <c r="H113" s="40" t="s">
        <v>28</v>
      </c>
    </row>
    <row r="114" spans="1:8">
      <c r="A114" s="60" t="str">
        <f t="shared" si="14"/>
        <v>*</v>
      </c>
      <c r="B114" s="60" t="str">
        <f t="shared" si="15"/>
        <v>*</v>
      </c>
      <c r="C114" s="60" t="str">
        <f t="shared" si="16"/>
        <v>*</v>
      </c>
      <c r="D114" s="60" t="str">
        <f t="shared" si="17"/>
        <v>*</v>
      </c>
      <c r="E114" s="60" t="str">
        <f t="shared" si="18"/>
        <v>*</v>
      </c>
      <c r="F114" s="60" t="str">
        <f t="shared" si="19"/>
        <v>*</v>
      </c>
      <c r="G114" s="60" t="str">
        <f t="shared" si="20"/>
        <v>*</v>
      </c>
      <c r="H114" s="40" t="s">
        <v>28</v>
      </c>
    </row>
    <row r="115" spans="1:8">
      <c r="A115" s="60" t="str">
        <f t="shared" si="14"/>
        <v>*</v>
      </c>
      <c r="B115" s="60" t="str">
        <f t="shared" si="15"/>
        <v>*</v>
      </c>
      <c r="C115" s="60" t="str">
        <f t="shared" si="16"/>
        <v>*</v>
      </c>
      <c r="D115" s="60" t="str">
        <f t="shared" si="17"/>
        <v>*</v>
      </c>
      <c r="E115" s="60" t="str">
        <f t="shared" si="18"/>
        <v>*</v>
      </c>
      <c r="F115" s="60" t="str">
        <f t="shared" si="19"/>
        <v>*</v>
      </c>
      <c r="G115" s="60" t="str">
        <f t="shared" si="20"/>
        <v>*</v>
      </c>
      <c r="H115" s="40" t="s">
        <v>28</v>
      </c>
    </row>
    <row r="116" spans="1:8">
      <c r="A116" s="60" t="str">
        <f t="shared" si="14"/>
        <v>*</v>
      </c>
      <c r="B116" s="60" t="str">
        <f t="shared" si="15"/>
        <v>*</v>
      </c>
      <c r="C116" s="60" t="str">
        <f t="shared" si="16"/>
        <v>*</v>
      </c>
      <c r="D116" s="60" t="str">
        <f t="shared" si="17"/>
        <v>*</v>
      </c>
      <c r="E116" s="60" t="str">
        <f t="shared" si="18"/>
        <v>*</v>
      </c>
      <c r="F116" s="60" t="str">
        <f t="shared" si="19"/>
        <v>*</v>
      </c>
      <c r="G116" s="60" t="str">
        <f t="shared" si="20"/>
        <v>*</v>
      </c>
      <c r="H116" s="40" t="s">
        <v>28</v>
      </c>
    </row>
    <row r="117" spans="1:8">
      <c r="A117" s="60" t="str">
        <f t="shared" si="14"/>
        <v>*</v>
      </c>
      <c r="B117" s="60" t="str">
        <f t="shared" si="15"/>
        <v>*</v>
      </c>
      <c r="C117" s="60" t="str">
        <f t="shared" si="16"/>
        <v>*</v>
      </c>
      <c r="D117" s="60" t="str">
        <f t="shared" si="17"/>
        <v>*</v>
      </c>
      <c r="E117" s="60" t="str">
        <f t="shared" si="18"/>
        <v>*</v>
      </c>
      <c r="F117" s="60" t="str">
        <f t="shared" si="19"/>
        <v>*</v>
      </c>
      <c r="G117" s="60" t="str">
        <f t="shared" si="20"/>
        <v>*</v>
      </c>
      <c r="H117" s="40" t="s">
        <v>28</v>
      </c>
    </row>
    <row r="118" spans="1:8">
      <c r="A118" s="60" t="str">
        <f t="shared" si="14"/>
        <v>*</v>
      </c>
      <c r="B118" s="60" t="str">
        <f t="shared" si="15"/>
        <v>*</v>
      </c>
      <c r="C118" s="60" t="str">
        <f t="shared" si="16"/>
        <v>*</v>
      </c>
      <c r="D118" s="60" t="str">
        <f t="shared" si="17"/>
        <v>*</v>
      </c>
      <c r="E118" s="60" t="str">
        <f t="shared" si="18"/>
        <v>*</v>
      </c>
      <c r="F118" s="60" t="str">
        <f t="shared" si="19"/>
        <v>*</v>
      </c>
      <c r="G118" s="60" t="str">
        <f t="shared" si="20"/>
        <v>*</v>
      </c>
      <c r="H118" s="40" t="s">
        <v>28</v>
      </c>
    </row>
    <row r="119" spans="1:8">
      <c r="A119" s="60" t="str">
        <f t="shared" si="14"/>
        <v>*</v>
      </c>
      <c r="B119" s="60" t="str">
        <f t="shared" si="15"/>
        <v>*</v>
      </c>
      <c r="C119" s="60" t="str">
        <f t="shared" si="16"/>
        <v>*</v>
      </c>
      <c r="D119" s="60" t="str">
        <f t="shared" si="17"/>
        <v>*</v>
      </c>
      <c r="E119" s="60" t="str">
        <f t="shared" si="18"/>
        <v>*</v>
      </c>
      <c r="F119" s="60" t="str">
        <f t="shared" si="19"/>
        <v>*</v>
      </c>
      <c r="G119" s="60" t="str">
        <f t="shared" si="20"/>
        <v>*</v>
      </c>
      <c r="H119" s="40" t="s">
        <v>28</v>
      </c>
    </row>
    <row r="120" spans="1:8">
      <c r="A120" s="60" t="str">
        <f t="shared" si="14"/>
        <v>*</v>
      </c>
      <c r="B120" s="60" t="str">
        <f t="shared" si="15"/>
        <v>*</v>
      </c>
      <c r="C120" s="60" t="str">
        <f t="shared" si="16"/>
        <v>*</v>
      </c>
      <c r="D120" s="60" t="str">
        <f t="shared" si="17"/>
        <v>*</v>
      </c>
      <c r="E120" s="60" t="str">
        <f t="shared" si="18"/>
        <v>*</v>
      </c>
      <c r="F120" s="60" t="str">
        <f t="shared" si="19"/>
        <v>*</v>
      </c>
      <c r="G120" s="60" t="str">
        <f t="shared" si="20"/>
        <v>*</v>
      </c>
      <c r="H120" s="40" t="s">
        <v>28</v>
      </c>
    </row>
    <row r="121" spans="1:8">
      <c r="A121" s="60" t="str">
        <f t="shared" si="14"/>
        <v>*</v>
      </c>
      <c r="B121" s="60" t="str">
        <f t="shared" si="15"/>
        <v>*</v>
      </c>
      <c r="C121" s="60" t="str">
        <f t="shared" si="16"/>
        <v>*</v>
      </c>
      <c r="D121" s="60" t="str">
        <f t="shared" si="17"/>
        <v>*</v>
      </c>
      <c r="E121" s="60" t="str">
        <f t="shared" si="18"/>
        <v>*</v>
      </c>
      <c r="F121" s="60" t="str">
        <f t="shared" si="19"/>
        <v>*</v>
      </c>
      <c r="G121" s="60" t="str">
        <f t="shared" si="20"/>
        <v>*</v>
      </c>
      <c r="H121" s="40" t="s">
        <v>28</v>
      </c>
    </row>
    <row r="122" spans="1:8">
      <c r="A122" s="60" t="str">
        <f t="shared" si="14"/>
        <v>*</v>
      </c>
      <c r="B122" s="60" t="str">
        <f t="shared" si="15"/>
        <v>*</v>
      </c>
      <c r="C122" s="60" t="str">
        <f t="shared" si="16"/>
        <v>*</v>
      </c>
      <c r="D122" s="60" t="str">
        <f t="shared" si="17"/>
        <v>*</v>
      </c>
      <c r="E122" s="60" t="str">
        <f t="shared" si="18"/>
        <v>*</v>
      </c>
      <c r="F122" s="60" t="str">
        <f t="shared" si="19"/>
        <v>*</v>
      </c>
      <c r="G122" s="60" t="str">
        <f t="shared" si="20"/>
        <v>*</v>
      </c>
      <c r="H122" s="40" t="s">
        <v>28</v>
      </c>
    </row>
    <row r="123" spans="1:8">
      <c r="A123" s="60" t="str">
        <f t="shared" si="14"/>
        <v>*</v>
      </c>
      <c r="B123" s="60" t="str">
        <f t="shared" si="15"/>
        <v>*</v>
      </c>
      <c r="C123" s="60" t="str">
        <f t="shared" si="16"/>
        <v>*</v>
      </c>
      <c r="D123" s="60" t="str">
        <f t="shared" si="17"/>
        <v>*</v>
      </c>
      <c r="E123" s="60" t="str">
        <f t="shared" si="18"/>
        <v>*</v>
      </c>
      <c r="F123" s="60" t="str">
        <f t="shared" si="19"/>
        <v>*</v>
      </c>
      <c r="G123" s="60" t="str">
        <f t="shared" si="20"/>
        <v>*</v>
      </c>
      <c r="H123" s="40" t="s">
        <v>28</v>
      </c>
    </row>
    <row r="124" spans="1:8">
      <c r="A124" s="60" t="str">
        <f t="shared" si="14"/>
        <v>*</v>
      </c>
      <c r="B124" s="60" t="str">
        <f t="shared" si="15"/>
        <v>*</v>
      </c>
      <c r="C124" s="60" t="str">
        <f t="shared" si="16"/>
        <v>*</v>
      </c>
      <c r="D124" s="60" t="str">
        <f t="shared" si="17"/>
        <v>*</v>
      </c>
      <c r="E124" s="60" t="str">
        <f t="shared" si="18"/>
        <v>*</v>
      </c>
      <c r="F124" s="60" t="str">
        <f t="shared" si="19"/>
        <v>*</v>
      </c>
      <c r="G124" s="60" t="str">
        <f t="shared" si="20"/>
        <v>*</v>
      </c>
      <c r="H124" s="40" t="s">
        <v>28</v>
      </c>
    </row>
    <row r="125" spans="1:8">
      <c r="A125" s="60" t="str">
        <f t="shared" si="14"/>
        <v>*</v>
      </c>
      <c r="B125" s="60" t="str">
        <f t="shared" si="15"/>
        <v>*</v>
      </c>
      <c r="C125" s="60" t="str">
        <f t="shared" si="16"/>
        <v>*</v>
      </c>
      <c r="D125" s="60" t="str">
        <f t="shared" si="17"/>
        <v>*</v>
      </c>
      <c r="E125" s="60" t="str">
        <f t="shared" si="18"/>
        <v>*</v>
      </c>
      <c r="F125" s="60" t="str">
        <f t="shared" si="19"/>
        <v>*</v>
      </c>
      <c r="G125" s="60" t="str">
        <f t="shared" si="20"/>
        <v>*</v>
      </c>
      <c r="H125" s="40" t="s">
        <v>28</v>
      </c>
    </row>
    <row r="126" spans="1:8">
      <c r="A126" s="60" t="str">
        <f t="shared" si="14"/>
        <v>*</v>
      </c>
      <c r="B126" s="60" t="str">
        <f t="shared" si="15"/>
        <v>*</v>
      </c>
      <c r="C126" s="60" t="str">
        <f t="shared" si="16"/>
        <v>*</v>
      </c>
      <c r="D126" s="60" t="str">
        <f t="shared" si="17"/>
        <v>*</v>
      </c>
      <c r="E126" s="60" t="str">
        <f t="shared" si="18"/>
        <v>*</v>
      </c>
      <c r="F126" s="60" t="str">
        <f t="shared" si="19"/>
        <v>*</v>
      </c>
      <c r="G126" s="60" t="str">
        <f t="shared" si="20"/>
        <v>*</v>
      </c>
      <c r="H126" s="40" t="s">
        <v>28</v>
      </c>
    </row>
    <row r="127" spans="1:8">
      <c r="A127" s="60" t="str">
        <f t="shared" si="14"/>
        <v>*</v>
      </c>
      <c r="B127" s="60" t="str">
        <f t="shared" si="15"/>
        <v>*</v>
      </c>
      <c r="C127" s="60" t="str">
        <f t="shared" si="16"/>
        <v>*</v>
      </c>
      <c r="D127" s="60" t="str">
        <f t="shared" si="17"/>
        <v>*</v>
      </c>
      <c r="E127" s="60" t="str">
        <f t="shared" si="18"/>
        <v>*</v>
      </c>
      <c r="F127" s="60" t="str">
        <f t="shared" si="19"/>
        <v>*</v>
      </c>
      <c r="G127" s="60" t="str">
        <f t="shared" si="20"/>
        <v>*</v>
      </c>
      <c r="H127" s="40" t="s">
        <v>28</v>
      </c>
    </row>
    <row r="128" spans="1:8">
      <c r="A128" s="60" t="str">
        <f t="shared" si="14"/>
        <v>*</v>
      </c>
      <c r="B128" s="60" t="str">
        <f t="shared" si="15"/>
        <v>*</v>
      </c>
      <c r="C128" s="60" t="str">
        <f t="shared" si="16"/>
        <v>*</v>
      </c>
      <c r="D128" s="60" t="str">
        <f t="shared" si="17"/>
        <v>*</v>
      </c>
      <c r="E128" s="60" t="str">
        <f t="shared" si="18"/>
        <v>*</v>
      </c>
      <c r="F128" s="60" t="str">
        <f t="shared" si="19"/>
        <v>*</v>
      </c>
      <c r="G128" s="60" t="str">
        <f t="shared" si="20"/>
        <v>*</v>
      </c>
      <c r="H128" s="40" t="s">
        <v>28</v>
      </c>
    </row>
    <row r="129" spans="1:8">
      <c r="A129" s="60" t="str">
        <f t="shared" si="14"/>
        <v>*</v>
      </c>
      <c r="B129" s="60" t="str">
        <f t="shared" si="15"/>
        <v>*</v>
      </c>
      <c r="C129" s="60" t="str">
        <f t="shared" si="16"/>
        <v>*</v>
      </c>
      <c r="D129" s="60" t="str">
        <f t="shared" si="17"/>
        <v>*</v>
      </c>
      <c r="E129" s="60" t="str">
        <f t="shared" si="18"/>
        <v>*</v>
      </c>
      <c r="F129" s="60" t="str">
        <f t="shared" si="19"/>
        <v>*</v>
      </c>
      <c r="G129" s="60" t="str">
        <f t="shared" si="20"/>
        <v>*</v>
      </c>
      <c r="H129" s="40" t="s">
        <v>28</v>
      </c>
    </row>
    <row r="130" spans="1:8">
      <c r="A130" s="60" t="str">
        <f t="shared" si="14"/>
        <v>*</v>
      </c>
      <c r="B130" s="60" t="str">
        <f t="shared" si="15"/>
        <v>*</v>
      </c>
      <c r="C130" s="60" t="str">
        <f t="shared" si="16"/>
        <v>*</v>
      </c>
      <c r="D130" s="60" t="str">
        <f t="shared" si="17"/>
        <v>*</v>
      </c>
      <c r="E130" s="60" t="str">
        <f t="shared" si="18"/>
        <v>*</v>
      </c>
      <c r="F130" s="60" t="str">
        <f t="shared" si="19"/>
        <v>*</v>
      </c>
      <c r="G130" s="60" t="str">
        <f t="shared" si="20"/>
        <v>*</v>
      </c>
      <c r="H130" s="40" t="s">
        <v>28</v>
      </c>
    </row>
    <row r="131" spans="1:8">
      <c r="A131" s="60" t="str">
        <f t="shared" si="14"/>
        <v>*</v>
      </c>
      <c r="B131" s="60" t="str">
        <f t="shared" si="15"/>
        <v>*</v>
      </c>
      <c r="C131" s="60" t="str">
        <f t="shared" si="16"/>
        <v>*</v>
      </c>
      <c r="D131" s="60" t="str">
        <f t="shared" si="17"/>
        <v>*</v>
      </c>
      <c r="E131" s="60" t="str">
        <f t="shared" si="18"/>
        <v>*</v>
      </c>
      <c r="F131" s="60" t="str">
        <f t="shared" si="19"/>
        <v>*</v>
      </c>
      <c r="G131" s="60" t="str">
        <f t="shared" si="20"/>
        <v>*</v>
      </c>
      <c r="H131" s="40" t="s">
        <v>28</v>
      </c>
    </row>
    <row r="132" spans="1:8">
      <c r="A132" s="60" t="str">
        <f t="shared" si="14"/>
        <v>*</v>
      </c>
      <c r="B132" s="60" t="str">
        <f t="shared" si="15"/>
        <v>*</v>
      </c>
      <c r="C132" s="60" t="str">
        <f t="shared" si="16"/>
        <v>*</v>
      </c>
      <c r="D132" s="60" t="str">
        <f t="shared" si="17"/>
        <v>*</v>
      </c>
      <c r="E132" s="60" t="str">
        <f t="shared" si="18"/>
        <v>*</v>
      </c>
      <c r="F132" s="60" t="str">
        <f t="shared" si="19"/>
        <v>*</v>
      </c>
      <c r="G132" s="60" t="str">
        <f t="shared" si="20"/>
        <v>*</v>
      </c>
      <c r="H132" s="40" t="s">
        <v>28</v>
      </c>
    </row>
    <row r="133" spans="1:8">
      <c r="A133" s="60" t="str">
        <f t="shared" si="14"/>
        <v>*</v>
      </c>
      <c r="B133" s="60" t="str">
        <f t="shared" si="15"/>
        <v>*</v>
      </c>
      <c r="C133" s="60" t="str">
        <f t="shared" si="16"/>
        <v>*</v>
      </c>
      <c r="D133" s="60" t="str">
        <f t="shared" si="17"/>
        <v>*</v>
      </c>
      <c r="E133" s="60" t="str">
        <f t="shared" si="18"/>
        <v>*</v>
      </c>
      <c r="F133" s="60" t="str">
        <f t="shared" si="19"/>
        <v>*</v>
      </c>
      <c r="G133" s="60" t="str">
        <f t="shared" si="20"/>
        <v>*</v>
      </c>
      <c r="H133" s="40" t="s">
        <v>28</v>
      </c>
    </row>
    <row r="134" spans="1:8">
      <c r="A134" s="60" t="str">
        <f t="shared" si="14"/>
        <v>*</v>
      </c>
      <c r="B134" s="60" t="str">
        <f t="shared" si="15"/>
        <v>*</v>
      </c>
      <c r="C134" s="60" t="str">
        <f t="shared" si="16"/>
        <v>*</v>
      </c>
      <c r="D134" s="60" t="str">
        <f t="shared" si="17"/>
        <v>*</v>
      </c>
      <c r="E134" s="60" t="str">
        <f t="shared" si="18"/>
        <v>*</v>
      </c>
      <c r="F134" s="60" t="str">
        <f t="shared" si="19"/>
        <v>*</v>
      </c>
      <c r="G134" s="60" t="str">
        <f t="shared" si="20"/>
        <v>*</v>
      </c>
      <c r="H134" s="40" t="s">
        <v>28</v>
      </c>
    </row>
    <row r="135" spans="1:8">
      <c r="A135" s="60" t="str">
        <f t="shared" si="14"/>
        <v>*</v>
      </c>
      <c r="B135" s="60" t="str">
        <f t="shared" si="15"/>
        <v>*</v>
      </c>
      <c r="C135" s="60" t="str">
        <f t="shared" si="16"/>
        <v>*</v>
      </c>
      <c r="D135" s="60" t="str">
        <f t="shared" si="17"/>
        <v>*</v>
      </c>
      <c r="E135" s="60" t="str">
        <f t="shared" si="18"/>
        <v>*</v>
      </c>
      <c r="F135" s="60" t="str">
        <f t="shared" si="19"/>
        <v>*</v>
      </c>
      <c r="G135" s="60" t="str">
        <f t="shared" si="20"/>
        <v>*</v>
      </c>
      <c r="H135" s="40" t="s">
        <v>28</v>
      </c>
    </row>
    <row r="136" spans="1:8">
      <c r="A136" s="60" t="str">
        <f t="shared" si="14"/>
        <v>*</v>
      </c>
      <c r="B136" s="60" t="str">
        <f t="shared" si="15"/>
        <v>*</v>
      </c>
      <c r="C136" s="60" t="str">
        <f t="shared" si="16"/>
        <v>*</v>
      </c>
      <c r="D136" s="60" t="str">
        <f t="shared" si="17"/>
        <v>*</v>
      </c>
      <c r="E136" s="60" t="str">
        <f t="shared" si="18"/>
        <v>*</v>
      </c>
      <c r="F136" s="60" t="str">
        <f t="shared" si="19"/>
        <v>*</v>
      </c>
      <c r="G136" s="60" t="str">
        <f t="shared" si="20"/>
        <v>*</v>
      </c>
      <c r="H136" s="40" t="s">
        <v>28</v>
      </c>
    </row>
    <row r="137" spans="1:8">
      <c r="A137" s="60" t="str">
        <f t="shared" si="14"/>
        <v>*</v>
      </c>
      <c r="B137" s="60" t="str">
        <f t="shared" si="15"/>
        <v>*</v>
      </c>
      <c r="C137" s="60" t="str">
        <f t="shared" si="16"/>
        <v>*</v>
      </c>
      <c r="D137" s="60" t="str">
        <f t="shared" si="17"/>
        <v>*</v>
      </c>
      <c r="E137" s="60" t="str">
        <f t="shared" si="18"/>
        <v>*</v>
      </c>
      <c r="F137" s="60" t="str">
        <f t="shared" si="19"/>
        <v>*</v>
      </c>
      <c r="G137" s="60" t="str">
        <f t="shared" si="20"/>
        <v>*</v>
      </c>
      <c r="H137" s="40" t="s">
        <v>28</v>
      </c>
    </row>
    <row r="138" spans="1:8">
      <c r="A138" s="60" t="str">
        <f t="shared" si="14"/>
        <v>*</v>
      </c>
      <c r="B138" s="60" t="str">
        <f t="shared" si="15"/>
        <v>*</v>
      </c>
      <c r="C138" s="60" t="str">
        <f t="shared" si="16"/>
        <v>*</v>
      </c>
      <c r="D138" s="60" t="str">
        <f t="shared" si="17"/>
        <v>*</v>
      </c>
      <c r="E138" s="60" t="str">
        <f t="shared" si="18"/>
        <v>*</v>
      </c>
      <c r="F138" s="60" t="str">
        <f t="shared" si="19"/>
        <v>*</v>
      </c>
      <c r="G138" s="60" t="str">
        <f t="shared" si="20"/>
        <v>*</v>
      </c>
      <c r="H138" s="40" t="s">
        <v>28</v>
      </c>
    </row>
    <row r="139" spans="1:8">
      <c r="A139" s="60" t="str">
        <f t="shared" si="14"/>
        <v>*</v>
      </c>
      <c r="B139" s="60" t="str">
        <f t="shared" si="15"/>
        <v>*</v>
      </c>
      <c r="C139" s="60" t="str">
        <f t="shared" si="16"/>
        <v>*</v>
      </c>
      <c r="D139" s="60" t="str">
        <f t="shared" si="17"/>
        <v>*</v>
      </c>
      <c r="E139" s="60" t="str">
        <f t="shared" si="18"/>
        <v>*</v>
      </c>
      <c r="F139" s="60" t="str">
        <f t="shared" si="19"/>
        <v>*</v>
      </c>
      <c r="G139" s="60" t="str">
        <f t="shared" si="20"/>
        <v>*</v>
      </c>
      <c r="H139" s="40" t="s">
        <v>28</v>
      </c>
    </row>
    <row r="140" spans="1:8">
      <c r="A140" s="60" t="str">
        <f t="shared" si="14"/>
        <v>*</v>
      </c>
      <c r="B140" s="60" t="str">
        <f t="shared" si="15"/>
        <v>*</v>
      </c>
      <c r="C140" s="60" t="str">
        <f t="shared" si="16"/>
        <v>*</v>
      </c>
      <c r="D140" s="60" t="str">
        <f t="shared" si="17"/>
        <v>*</v>
      </c>
      <c r="E140" s="60" t="str">
        <f t="shared" si="18"/>
        <v>*</v>
      </c>
      <c r="F140" s="60" t="str">
        <f t="shared" si="19"/>
        <v>*</v>
      </c>
      <c r="G140" s="60" t="str">
        <f t="shared" si="20"/>
        <v>*</v>
      </c>
      <c r="H140" s="40" t="s">
        <v>28</v>
      </c>
    </row>
    <row r="141" spans="1:8">
      <c r="A141" s="60" t="str">
        <f t="shared" si="14"/>
        <v>*</v>
      </c>
      <c r="B141" s="60" t="str">
        <f t="shared" si="15"/>
        <v>*</v>
      </c>
      <c r="C141" s="60" t="str">
        <f t="shared" si="16"/>
        <v>*</v>
      </c>
      <c r="D141" s="60" t="str">
        <f t="shared" si="17"/>
        <v>*</v>
      </c>
      <c r="E141" s="60" t="str">
        <f t="shared" si="18"/>
        <v>*</v>
      </c>
      <c r="F141" s="60" t="str">
        <f t="shared" si="19"/>
        <v>*</v>
      </c>
      <c r="G141" s="60" t="str">
        <f t="shared" si="20"/>
        <v>*</v>
      </c>
      <c r="H141" s="40" t="s">
        <v>28</v>
      </c>
    </row>
    <row r="142" spans="1:8">
      <c r="A142" s="60" t="str">
        <f t="shared" si="14"/>
        <v>*</v>
      </c>
      <c r="B142" s="60" t="str">
        <f t="shared" si="15"/>
        <v>*</v>
      </c>
      <c r="C142" s="60" t="str">
        <f t="shared" si="16"/>
        <v>*</v>
      </c>
      <c r="D142" s="60" t="str">
        <f t="shared" si="17"/>
        <v>*</v>
      </c>
      <c r="E142" s="60" t="str">
        <f t="shared" si="18"/>
        <v>*</v>
      </c>
      <c r="F142" s="60" t="str">
        <f t="shared" si="19"/>
        <v>*</v>
      </c>
      <c r="G142" s="60" t="str">
        <f t="shared" si="20"/>
        <v>*</v>
      </c>
      <c r="H142" s="40" t="s">
        <v>28</v>
      </c>
    </row>
    <row r="143" spans="1:8">
      <c r="A143" s="60" t="str">
        <f t="shared" si="14"/>
        <v>*</v>
      </c>
      <c r="B143" s="60" t="str">
        <f t="shared" si="15"/>
        <v>*</v>
      </c>
      <c r="C143" s="60" t="str">
        <f t="shared" si="16"/>
        <v>*</v>
      </c>
      <c r="D143" s="60" t="str">
        <f t="shared" si="17"/>
        <v>*</v>
      </c>
      <c r="E143" s="60" t="str">
        <f t="shared" si="18"/>
        <v>*</v>
      </c>
      <c r="F143" s="60" t="str">
        <f t="shared" si="19"/>
        <v>*</v>
      </c>
      <c r="G143" s="60" t="str">
        <f t="shared" si="20"/>
        <v>*</v>
      </c>
      <c r="H143" s="40" t="s">
        <v>28</v>
      </c>
    </row>
    <row r="144" spans="1:8">
      <c r="A144" s="60" t="str">
        <f t="shared" si="14"/>
        <v>*</v>
      </c>
      <c r="B144" s="60" t="str">
        <f t="shared" si="15"/>
        <v>*</v>
      </c>
      <c r="C144" s="60" t="str">
        <f t="shared" si="16"/>
        <v>*</v>
      </c>
      <c r="D144" s="60" t="str">
        <f t="shared" si="17"/>
        <v>*</v>
      </c>
      <c r="E144" s="60" t="str">
        <f t="shared" si="18"/>
        <v>*</v>
      </c>
      <c r="F144" s="60" t="str">
        <f t="shared" si="19"/>
        <v>*</v>
      </c>
      <c r="G144" s="60" t="str">
        <f t="shared" si="20"/>
        <v>*</v>
      </c>
      <c r="H144" s="40" t="s">
        <v>28</v>
      </c>
    </row>
    <row r="145" spans="1:8">
      <c r="A145" s="60" t="str">
        <f t="shared" si="14"/>
        <v>*</v>
      </c>
      <c r="B145" s="60" t="str">
        <f t="shared" si="15"/>
        <v>*</v>
      </c>
      <c r="C145" s="60" t="str">
        <f t="shared" si="16"/>
        <v>*</v>
      </c>
      <c r="D145" s="60" t="str">
        <f t="shared" si="17"/>
        <v>*</v>
      </c>
      <c r="E145" s="60" t="str">
        <f t="shared" si="18"/>
        <v>*</v>
      </c>
      <c r="F145" s="60" t="str">
        <f t="shared" si="19"/>
        <v>*</v>
      </c>
      <c r="G145" s="60" t="str">
        <f t="shared" si="20"/>
        <v>*</v>
      </c>
      <c r="H145" s="40" t="s">
        <v>28</v>
      </c>
    </row>
    <row r="146" spans="1:8">
      <c r="A146" s="60" t="str">
        <f t="shared" si="14"/>
        <v>*</v>
      </c>
      <c r="B146" s="60" t="str">
        <f t="shared" si="15"/>
        <v>*</v>
      </c>
      <c r="C146" s="60" t="str">
        <f t="shared" si="16"/>
        <v>*</v>
      </c>
      <c r="D146" s="60" t="str">
        <f t="shared" si="17"/>
        <v>*</v>
      </c>
      <c r="E146" s="60" t="str">
        <f t="shared" si="18"/>
        <v>*</v>
      </c>
      <c r="F146" s="60" t="str">
        <f t="shared" si="19"/>
        <v>*</v>
      </c>
      <c r="G146" s="60" t="str">
        <f t="shared" si="20"/>
        <v>*</v>
      </c>
      <c r="H146" s="40" t="s">
        <v>28</v>
      </c>
    </row>
    <row r="147" spans="1:8">
      <c r="A147" s="60" t="str">
        <f t="shared" si="14"/>
        <v>*</v>
      </c>
      <c r="B147" s="60" t="str">
        <f t="shared" si="15"/>
        <v>*</v>
      </c>
      <c r="C147" s="60" t="str">
        <f t="shared" si="16"/>
        <v>*</v>
      </c>
      <c r="D147" s="60" t="str">
        <f t="shared" si="17"/>
        <v>*</v>
      </c>
      <c r="E147" s="60" t="str">
        <f t="shared" si="18"/>
        <v>*</v>
      </c>
      <c r="F147" s="60" t="str">
        <f t="shared" si="19"/>
        <v>*</v>
      </c>
      <c r="G147" s="60" t="str">
        <f t="shared" si="20"/>
        <v>*</v>
      </c>
      <c r="H147" s="40" t="s">
        <v>28</v>
      </c>
    </row>
    <row r="148" spans="1:8">
      <c r="A148" s="60" t="str">
        <f t="shared" si="14"/>
        <v>*</v>
      </c>
      <c r="B148" s="60" t="str">
        <f t="shared" si="15"/>
        <v>*</v>
      </c>
      <c r="C148" s="60" t="str">
        <f t="shared" si="16"/>
        <v>*</v>
      </c>
      <c r="D148" s="60" t="str">
        <f t="shared" si="17"/>
        <v>*</v>
      </c>
      <c r="E148" s="60" t="str">
        <f t="shared" si="18"/>
        <v>*</v>
      </c>
      <c r="F148" s="60" t="str">
        <f t="shared" si="19"/>
        <v>*</v>
      </c>
      <c r="G148" s="60" t="str">
        <f t="shared" si="20"/>
        <v>*</v>
      </c>
      <c r="H148" s="40" t="s">
        <v>28</v>
      </c>
    </row>
    <row r="149" spans="1:8">
      <c r="A149" s="60" t="str">
        <f t="shared" si="14"/>
        <v>*</v>
      </c>
      <c r="B149" s="60" t="str">
        <f t="shared" si="15"/>
        <v>*</v>
      </c>
      <c r="C149" s="60" t="str">
        <f t="shared" si="16"/>
        <v>*</v>
      </c>
      <c r="D149" s="60" t="str">
        <f t="shared" si="17"/>
        <v>*</v>
      </c>
      <c r="E149" s="60" t="str">
        <f t="shared" si="18"/>
        <v>*</v>
      </c>
      <c r="F149" s="60" t="str">
        <f t="shared" si="19"/>
        <v>*</v>
      </c>
      <c r="G149" s="60" t="str">
        <f t="shared" si="20"/>
        <v>*</v>
      </c>
      <c r="H149" s="40" t="s">
        <v>28</v>
      </c>
    </row>
    <row r="150" spans="1:8">
      <c r="A150" s="60" t="str">
        <f t="shared" si="14"/>
        <v>*</v>
      </c>
      <c r="B150" s="60" t="str">
        <f t="shared" si="15"/>
        <v>*</v>
      </c>
      <c r="C150" s="60" t="str">
        <f t="shared" si="16"/>
        <v>*</v>
      </c>
      <c r="D150" s="60" t="str">
        <f t="shared" si="17"/>
        <v>*</v>
      </c>
      <c r="E150" s="60" t="str">
        <f t="shared" si="18"/>
        <v>*</v>
      </c>
      <c r="F150" s="60" t="str">
        <f t="shared" si="19"/>
        <v>*</v>
      </c>
      <c r="G150" s="60" t="str">
        <f t="shared" si="20"/>
        <v>*</v>
      </c>
      <c r="H150" s="40" t="s">
        <v>28</v>
      </c>
    </row>
    <row r="151" spans="1:8">
      <c r="A151" s="60" t="str">
        <f t="shared" si="14"/>
        <v>*</v>
      </c>
      <c r="B151" s="60" t="str">
        <f t="shared" si="15"/>
        <v>*</v>
      </c>
      <c r="C151" s="60" t="str">
        <f t="shared" si="16"/>
        <v>*</v>
      </c>
      <c r="D151" s="60" t="str">
        <f t="shared" si="17"/>
        <v>*</v>
      </c>
      <c r="E151" s="60" t="str">
        <f t="shared" si="18"/>
        <v>*</v>
      </c>
      <c r="F151" s="60" t="str">
        <f t="shared" si="19"/>
        <v>*</v>
      </c>
      <c r="G151" s="60" t="str">
        <f t="shared" si="20"/>
        <v>*</v>
      </c>
      <c r="H151" s="40" t="s">
        <v>28</v>
      </c>
    </row>
    <row r="152" spans="1:8">
      <c r="A152" s="60" t="str">
        <f t="shared" si="14"/>
        <v>*</v>
      </c>
      <c r="B152" s="60" t="str">
        <f t="shared" si="15"/>
        <v>*</v>
      </c>
      <c r="C152" s="60" t="str">
        <f t="shared" si="16"/>
        <v>*</v>
      </c>
      <c r="D152" s="60" t="str">
        <f t="shared" si="17"/>
        <v>*</v>
      </c>
      <c r="E152" s="60" t="str">
        <f t="shared" si="18"/>
        <v>*</v>
      </c>
      <c r="F152" s="60" t="str">
        <f t="shared" si="19"/>
        <v>*</v>
      </c>
      <c r="G152" s="60" t="str">
        <f t="shared" si="20"/>
        <v>*</v>
      </c>
      <c r="H152" s="40" t="s">
        <v>28</v>
      </c>
    </row>
    <row r="153" spans="1:8">
      <c r="A153" s="60" t="str">
        <f t="shared" si="14"/>
        <v>*</v>
      </c>
      <c r="B153" s="60" t="str">
        <f t="shared" si="15"/>
        <v>*</v>
      </c>
      <c r="C153" s="60" t="str">
        <f t="shared" si="16"/>
        <v>*</v>
      </c>
      <c r="D153" s="60" t="str">
        <f t="shared" si="17"/>
        <v>*</v>
      </c>
      <c r="E153" s="60" t="str">
        <f t="shared" si="18"/>
        <v>*</v>
      </c>
      <c r="F153" s="60" t="str">
        <f t="shared" si="19"/>
        <v>*</v>
      </c>
      <c r="G153" s="60" t="str">
        <f t="shared" si="20"/>
        <v>*</v>
      </c>
      <c r="H153" s="40" t="s">
        <v>28</v>
      </c>
    </row>
    <row r="154" spans="1:8">
      <c r="A154" s="60" t="str">
        <f t="shared" si="14"/>
        <v>*</v>
      </c>
      <c r="B154" s="60" t="str">
        <f t="shared" si="15"/>
        <v>*</v>
      </c>
      <c r="C154" s="60" t="str">
        <f t="shared" si="16"/>
        <v>*</v>
      </c>
      <c r="D154" s="60" t="str">
        <f t="shared" si="17"/>
        <v>*</v>
      </c>
      <c r="E154" s="60" t="str">
        <f t="shared" si="18"/>
        <v>*</v>
      </c>
      <c r="F154" s="60" t="str">
        <f t="shared" si="19"/>
        <v>*</v>
      </c>
      <c r="G154" s="60" t="str">
        <f t="shared" si="20"/>
        <v>*</v>
      </c>
      <c r="H154" s="40" t="s">
        <v>28</v>
      </c>
    </row>
    <row r="155" spans="1:8">
      <c r="A155" s="60" t="str">
        <f t="shared" si="14"/>
        <v>*</v>
      </c>
      <c r="B155" s="60" t="str">
        <f t="shared" si="15"/>
        <v>*</v>
      </c>
      <c r="C155" s="60" t="str">
        <f t="shared" si="16"/>
        <v>*</v>
      </c>
      <c r="D155" s="60" t="str">
        <f t="shared" si="17"/>
        <v>*</v>
      </c>
      <c r="E155" s="60" t="str">
        <f t="shared" si="18"/>
        <v>*</v>
      </c>
      <c r="F155" s="60" t="str">
        <f t="shared" si="19"/>
        <v>*</v>
      </c>
      <c r="G155" s="60" t="str">
        <f t="shared" si="20"/>
        <v>*</v>
      </c>
      <c r="H155" s="40" t="s">
        <v>28</v>
      </c>
    </row>
    <row r="156" spans="1:8">
      <c r="A156" s="60" t="str">
        <f t="shared" si="14"/>
        <v>*</v>
      </c>
      <c r="B156" s="60" t="str">
        <f t="shared" si="15"/>
        <v>*</v>
      </c>
      <c r="C156" s="60" t="str">
        <f t="shared" si="16"/>
        <v>*</v>
      </c>
      <c r="D156" s="60" t="str">
        <f t="shared" si="17"/>
        <v>*</v>
      </c>
      <c r="E156" s="60" t="str">
        <f t="shared" si="18"/>
        <v>*</v>
      </c>
      <c r="F156" s="60" t="str">
        <f t="shared" si="19"/>
        <v>*</v>
      </c>
      <c r="G156" s="60" t="str">
        <f t="shared" si="20"/>
        <v>*</v>
      </c>
      <c r="H156" s="40" t="s">
        <v>28</v>
      </c>
    </row>
    <row r="157" spans="1:8">
      <c r="A157" s="60" t="str">
        <f t="shared" si="14"/>
        <v>*</v>
      </c>
      <c r="B157" s="60" t="str">
        <f t="shared" si="15"/>
        <v>*</v>
      </c>
      <c r="C157" s="60" t="str">
        <f t="shared" si="16"/>
        <v>*</v>
      </c>
      <c r="D157" s="60" t="str">
        <f t="shared" si="17"/>
        <v>*</v>
      </c>
      <c r="E157" s="60" t="str">
        <f t="shared" si="18"/>
        <v>*</v>
      </c>
      <c r="F157" s="60" t="str">
        <f t="shared" si="19"/>
        <v>*</v>
      </c>
      <c r="G157" s="60" t="str">
        <f t="shared" si="20"/>
        <v>*</v>
      </c>
      <c r="H157" s="40" t="s">
        <v>28</v>
      </c>
    </row>
    <row r="158" spans="1:8">
      <c r="A158" s="60" t="str">
        <f t="shared" si="14"/>
        <v>*</v>
      </c>
      <c r="B158" s="60" t="str">
        <f t="shared" si="15"/>
        <v>*</v>
      </c>
      <c r="C158" s="60" t="str">
        <f t="shared" si="16"/>
        <v>*</v>
      </c>
      <c r="D158" s="60" t="str">
        <f t="shared" si="17"/>
        <v>*</v>
      </c>
      <c r="E158" s="60" t="str">
        <f t="shared" si="18"/>
        <v>*</v>
      </c>
      <c r="F158" s="60" t="str">
        <f t="shared" si="19"/>
        <v>*</v>
      </c>
      <c r="G158" s="60" t="str">
        <f t="shared" si="20"/>
        <v>*</v>
      </c>
      <c r="H158" s="40" t="s">
        <v>28</v>
      </c>
    </row>
    <row r="159" spans="1:8">
      <c r="A159" s="60" t="str">
        <f t="shared" si="14"/>
        <v>*</v>
      </c>
      <c r="B159" s="60" t="str">
        <f t="shared" si="15"/>
        <v>*</v>
      </c>
      <c r="C159" s="60" t="str">
        <f t="shared" si="16"/>
        <v>*</v>
      </c>
      <c r="D159" s="60" t="str">
        <f t="shared" si="17"/>
        <v>*</v>
      </c>
      <c r="E159" s="60" t="str">
        <f t="shared" si="18"/>
        <v>*</v>
      </c>
      <c r="F159" s="60" t="str">
        <f t="shared" si="19"/>
        <v>*</v>
      </c>
      <c r="G159" s="60" t="str">
        <f t="shared" si="20"/>
        <v>*</v>
      </c>
      <c r="H159" s="40" t="s">
        <v>28</v>
      </c>
    </row>
    <row r="160" spans="1:8">
      <c r="A160" s="60" t="str">
        <f t="shared" si="14"/>
        <v>*</v>
      </c>
      <c r="B160" s="60" t="str">
        <f t="shared" si="15"/>
        <v>*</v>
      </c>
      <c r="C160" s="60" t="str">
        <f t="shared" si="16"/>
        <v>*</v>
      </c>
      <c r="D160" s="60" t="str">
        <f t="shared" si="17"/>
        <v>*</v>
      </c>
      <c r="E160" s="60" t="str">
        <f t="shared" si="18"/>
        <v>*</v>
      </c>
      <c r="F160" s="60" t="str">
        <f t="shared" si="19"/>
        <v>*</v>
      </c>
      <c r="G160" s="60" t="str">
        <f t="shared" si="20"/>
        <v>*</v>
      </c>
      <c r="H160" s="40" t="s">
        <v>28</v>
      </c>
    </row>
    <row r="161" spans="1:8">
      <c r="A161" s="60" t="str">
        <f t="shared" si="14"/>
        <v>*</v>
      </c>
      <c r="B161" s="60" t="str">
        <f t="shared" si="15"/>
        <v>*</v>
      </c>
      <c r="C161" s="60" t="str">
        <f t="shared" si="16"/>
        <v>*</v>
      </c>
      <c r="D161" s="60" t="str">
        <f t="shared" si="17"/>
        <v>*</v>
      </c>
      <c r="E161" s="60" t="str">
        <f t="shared" si="18"/>
        <v>*</v>
      </c>
      <c r="F161" s="60" t="str">
        <f t="shared" si="19"/>
        <v>*</v>
      </c>
      <c r="G161" s="60" t="str">
        <f t="shared" si="20"/>
        <v>*</v>
      </c>
      <c r="H161" s="40" t="s">
        <v>28</v>
      </c>
    </row>
    <row r="162" spans="1:8">
      <c r="A162" s="60" t="str">
        <f t="shared" si="14"/>
        <v>*</v>
      </c>
      <c r="B162" s="60" t="str">
        <f t="shared" si="15"/>
        <v>*</v>
      </c>
      <c r="C162" s="60" t="str">
        <f t="shared" si="16"/>
        <v>*</v>
      </c>
      <c r="D162" s="60" t="str">
        <f t="shared" si="17"/>
        <v>*</v>
      </c>
      <c r="E162" s="60" t="str">
        <f t="shared" si="18"/>
        <v>*</v>
      </c>
      <c r="F162" s="60" t="str">
        <f t="shared" si="19"/>
        <v>*</v>
      </c>
      <c r="G162" s="60" t="str">
        <f t="shared" si="20"/>
        <v>*</v>
      </c>
      <c r="H162" s="40" t="s">
        <v>28</v>
      </c>
    </row>
    <row r="163" spans="1:8">
      <c r="A163" s="60" t="str">
        <f t="shared" si="14"/>
        <v>*</v>
      </c>
      <c r="B163" s="60" t="str">
        <f t="shared" si="15"/>
        <v>*</v>
      </c>
      <c r="C163" s="60" t="str">
        <f t="shared" si="16"/>
        <v>*</v>
      </c>
      <c r="D163" s="60" t="str">
        <f t="shared" si="17"/>
        <v>*</v>
      </c>
      <c r="E163" s="60" t="str">
        <f t="shared" si="18"/>
        <v>*</v>
      </c>
      <c r="F163" s="60" t="str">
        <f t="shared" si="19"/>
        <v>*</v>
      </c>
      <c r="G163" s="60" t="str">
        <f t="shared" si="20"/>
        <v>*</v>
      </c>
      <c r="H163" s="40" t="s">
        <v>28</v>
      </c>
    </row>
    <row r="164" spans="1:8">
      <c r="A164" s="60" t="str">
        <f t="shared" si="14"/>
        <v>*</v>
      </c>
      <c r="B164" s="60" t="str">
        <f t="shared" si="15"/>
        <v>*</v>
      </c>
      <c r="C164" s="60" t="str">
        <f t="shared" si="16"/>
        <v>*</v>
      </c>
      <c r="D164" s="60" t="str">
        <f t="shared" si="17"/>
        <v>*</v>
      </c>
      <c r="E164" s="60" t="str">
        <f t="shared" si="18"/>
        <v>*</v>
      </c>
      <c r="F164" s="60" t="str">
        <f t="shared" si="19"/>
        <v>*</v>
      </c>
      <c r="G164" s="60" t="str">
        <f t="shared" si="20"/>
        <v>*</v>
      </c>
      <c r="H164" s="40" t="s">
        <v>28</v>
      </c>
    </row>
    <row r="165" spans="1:8">
      <c r="A165" s="60" t="str">
        <f t="shared" si="14"/>
        <v>*</v>
      </c>
      <c r="B165" s="60" t="str">
        <f t="shared" si="15"/>
        <v>*</v>
      </c>
      <c r="C165" s="60" t="str">
        <f t="shared" si="16"/>
        <v>*</v>
      </c>
      <c r="D165" s="60" t="str">
        <f t="shared" si="17"/>
        <v>*</v>
      </c>
      <c r="E165" s="60" t="str">
        <f t="shared" si="18"/>
        <v>*</v>
      </c>
      <c r="F165" s="60" t="str">
        <f t="shared" si="19"/>
        <v>*</v>
      </c>
      <c r="G165" s="60" t="str">
        <f t="shared" si="20"/>
        <v>*</v>
      </c>
      <c r="H165" s="40" t="s">
        <v>28</v>
      </c>
    </row>
    <row r="166" spans="1:8">
      <c r="A166" s="60" t="str">
        <f t="shared" ref="A166:A201" si="21">IF(ISNUMBER(H166),EXP(0.96*(LN($H166))-2.29),"*")</f>
        <v>*</v>
      </c>
      <c r="B166" s="60" t="str">
        <f t="shared" ref="B166:B201" si="22">IF(ISNUMBER(H166),EXP(0.91*(LN($H166))-3.09),"*")</f>
        <v>*</v>
      </c>
      <c r="C166" s="60" t="str">
        <f t="shared" ref="C166:C201" si="23">IF(ISNUMBER(H166),EXP(0.86*(LN($H166))-2.22),"*")</f>
        <v>*</v>
      </c>
      <c r="D166" s="60" t="str">
        <f t="shared" ref="D166:D201" si="24">IF(ISNUMBER(H166),EXP(0.84*(LN($H166))-3.74),"*")</f>
        <v>*</v>
      </c>
      <c r="E166" s="60" t="str">
        <f t="shared" ref="E166:E201" si="25">IF(ISNUMBER(H166),EXP(1.45*(LN($H166))-5.59),"*")</f>
        <v>*</v>
      </c>
      <c r="F166" s="60" t="str">
        <f t="shared" ref="F166:F201" si="26">IF(ISNUMBER(H166),EXP(1.15*(LN($H166))-3.82),"*")</f>
        <v>*</v>
      </c>
      <c r="G166" s="60" t="str">
        <f t="shared" ref="G166:G201" si="27">IF(ISNUMBER(H166),EXP(0.88*(LN($H166))-0.41),"*")</f>
        <v>*</v>
      </c>
      <c r="H166" s="40" t="s">
        <v>28</v>
      </c>
    </row>
    <row r="167" spans="1:8">
      <c r="A167" s="60" t="str">
        <f t="shared" si="21"/>
        <v>*</v>
      </c>
      <c r="B167" s="60" t="str">
        <f t="shared" si="22"/>
        <v>*</v>
      </c>
      <c r="C167" s="60" t="str">
        <f t="shared" si="23"/>
        <v>*</v>
      </c>
      <c r="D167" s="60" t="str">
        <f t="shared" si="24"/>
        <v>*</v>
      </c>
      <c r="E167" s="60" t="str">
        <f t="shared" si="25"/>
        <v>*</v>
      </c>
      <c r="F167" s="60" t="str">
        <f t="shared" si="26"/>
        <v>*</v>
      </c>
      <c r="G167" s="60" t="str">
        <f t="shared" si="27"/>
        <v>*</v>
      </c>
      <c r="H167" s="40" t="s">
        <v>28</v>
      </c>
    </row>
    <row r="168" spans="1:8">
      <c r="A168" s="60" t="str">
        <f t="shared" si="21"/>
        <v>*</v>
      </c>
      <c r="B168" s="60" t="str">
        <f t="shared" si="22"/>
        <v>*</v>
      </c>
      <c r="C168" s="60" t="str">
        <f t="shared" si="23"/>
        <v>*</v>
      </c>
      <c r="D168" s="60" t="str">
        <f t="shared" si="24"/>
        <v>*</v>
      </c>
      <c r="E168" s="60" t="str">
        <f t="shared" si="25"/>
        <v>*</v>
      </c>
      <c r="F168" s="60" t="str">
        <f t="shared" si="26"/>
        <v>*</v>
      </c>
      <c r="G168" s="60" t="str">
        <f t="shared" si="27"/>
        <v>*</v>
      </c>
      <c r="H168" s="40" t="s">
        <v>28</v>
      </c>
    </row>
    <row r="169" spans="1:8">
      <c r="A169" s="60" t="str">
        <f t="shared" si="21"/>
        <v>*</v>
      </c>
      <c r="B169" s="60" t="str">
        <f t="shared" si="22"/>
        <v>*</v>
      </c>
      <c r="C169" s="60" t="str">
        <f t="shared" si="23"/>
        <v>*</v>
      </c>
      <c r="D169" s="60" t="str">
        <f t="shared" si="24"/>
        <v>*</v>
      </c>
      <c r="E169" s="60" t="str">
        <f t="shared" si="25"/>
        <v>*</v>
      </c>
      <c r="F169" s="60" t="str">
        <f t="shared" si="26"/>
        <v>*</v>
      </c>
      <c r="G169" s="60" t="str">
        <f t="shared" si="27"/>
        <v>*</v>
      </c>
      <c r="H169" s="40" t="s">
        <v>28</v>
      </c>
    </row>
    <row r="170" spans="1:8">
      <c r="A170" s="60" t="str">
        <f t="shared" si="21"/>
        <v>*</v>
      </c>
      <c r="B170" s="60" t="str">
        <f t="shared" si="22"/>
        <v>*</v>
      </c>
      <c r="C170" s="60" t="str">
        <f t="shared" si="23"/>
        <v>*</v>
      </c>
      <c r="D170" s="60" t="str">
        <f t="shared" si="24"/>
        <v>*</v>
      </c>
      <c r="E170" s="60" t="str">
        <f t="shared" si="25"/>
        <v>*</v>
      </c>
      <c r="F170" s="60" t="str">
        <f t="shared" si="26"/>
        <v>*</v>
      </c>
      <c r="G170" s="60" t="str">
        <f t="shared" si="27"/>
        <v>*</v>
      </c>
      <c r="H170" s="40" t="s">
        <v>28</v>
      </c>
    </row>
    <row r="171" spans="1:8">
      <c r="A171" s="60" t="str">
        <f t="shared" si="21"/>
        <v>*</v>
      </c>
      <c r="B171" s="60" t="str">
        <f t="shared" si="22"/>
        <v>*</v>
      </c>
      <c r="C171" s="60" t="str">
        <f t="shared" si="23"/>
        <v>*</v>
      </c>
      <c r="D171" s="60" t="str">
        <f t="shared" si="24"/>
        <v>*</v>
      </c>
      <c r="E171" s="60" t="str">
        <f t="shared" si="25"/>
        <v>*</v>
      </c>
      <c r="F171" s="60" t="str">
        <f t="shared" si="26"/>
        <v>*</v>
      </c>
      <c r="G171" s="60" t="str">
        <f t="shared" si="27"/>
        <v>*</v>
      </c>
      <c r="H171" s="40" t="s">
        <v>28</v>
      </c>
    </row>
    <row r="172" spans="1:8">
      <c r="A172" s="60" t="str">
        <f t="shared" si="21"/>
        <v>*</v>
      </c>
      <c r="B172" s="60" t="str">
        <f t="shared" si="22"/>
        <v>*</v>
      </c>
      <c r="C172" s="60" t="str">
        <f t="shared" si="23"/>
        <v>*</v>
      </c>
      <c r="D172" s="60" t="str">
        <f t="shared" si="24"/>
        <v>*</v>
      </c>
      <c r="E172" s="60" t="str">
        <f t="shared" si="25"/>
        <v>*</v>
      </c>
      <c r="F172" s="60" t="str">
        <f t="shared" si="26"/>
        <v>*</v>
      </c>
      <c r="G172" s="60" t="str">
        <f t="shared" si="27"/>
        <v>*</v>
      </c>
      <c r="H172" s="40" t="s">
        <v>28</v>
      </c>
    </row>
    <row r="173" spans="1:8">
      <c r="A173" s="60" t="str">
        <f t="shared" si="21"/>
        <v>*</v>
      </c>
      <c r="B173" s="60" t="str">
        <f t="shared" si="22"/>
        <v>*</v>
      </c>
      <c r="C173" s="60" t="str">
        <f t="shared" si="23"/>
        <v>*</v>
      </c>
      <c r="D173" s="60" t="str">
        <f t="shared" si="24"/>
        <v>*</v>
      </c>
      <c r="E173" s="60" t="str">
        <f t="shared" si="25"/>
        <v>*</v>
      </c>
      <c r="F173" s="60" t="str">
        <f t="shared" si="26"/>
        <v>*</v>
      </c>
      <c r="G173" s="60" t="str">
        <f t="shared" si="27"/>
        <v>*</v>
      </c>
      <c r="H173" s="40" t="s">
        <v>28</v>
      </c>
    </row>
    <row r="174" spans="1:8">
      <c r="A174" s="60" t="str">
        <f t="shared" si="21"/>
        <v>*</v>
      </c>
      <c r="B174" s="60" t="str">
        <f t="shared" si="22"/>
        <v>*</v>
      </c>
      <c r="C174" s="60" t="str">
        <f t="shared" si="23"/>
        <v>*</v>
      </c>
      <c r="D174" s="60" t="str">
        <f t="shared" si="24"/>
        <v>*</v>
      </c>
      <c r="E174" s="60" t="str">
        <f t="shared" si="25"/>
        <v>*</v>
      </c>
      <c r="F174" s="60" t="str">
        <f t="shared" si="26"/>
        <v>*</v>
      </c>
      <c r="G174" s="60" t="str">
        <f t="shared" si="27"/>
        <v>*</v>
      </c>
      <c r="H174" s="40" t="s">
        <v>28</v>
      </c>
    </row>
    <row r="175" spans="1:8">
      <c r="A175" s="60" t="str">
        <f t="shared" si="21"/>
        <v>*</v>
      </c>
      <c r="B175" s="60" t="str">
        <f t="shared" si="22"/>
        <v>*</v>
      </c>
      <c r="C175" s="60" t="str">
        <f t="shared" si="23"/>
        <v>*</v>
      </c>
      <c r="D175" s="60" t="str">
        <f t="shared" si="24"/>
        <v>*</v>
      </c>
      <c r="E175" s="60" t="str">
        <f t="shared" si="25"/>
        <v>*</v>
      </c>
      <c r="F175" s="60" t="str">
        <f t="shared" si="26"/>
        <v>*</v>
      </c>
      <c r="G175" s="60" t="str">
        <f t="shared" si="27"/>
        <v>*</v>
      </c>
      <c r="H175" s="40" t="s">
        <v>28</v>
      </c>
    </row>
    <row r="176" spans="1:8">
      <c r="A176" s="60" t="str">
        <f t="shared" si="21"/>
        <v>*</v>
      </c>
      <c r="B176" s="60" t="str">
        <f t="shared" si="22"/>
        <v>*</v>
      </c>
      <c r="C176" s="60" t="str">
        <f t="shared" si="23"/>
        <v>*</v>
      </c>
      <c r="D176" s="60" t="str">
        <f t="shared" si="24"/>
        <v>*</v>
      </c>
      <c r="E176" s="60" t="str">
        <f t="shared" si="25"/>
        <v>*</v>
      </c>
      <c r="F176" s="60" t="str">
        <f t="shared" si="26"/>
        <v>*</v>
      </c>
      <c r="G176" s="60" t="str">
        <f t="shared" si="27"/>
        <v>*</v>
      </c>
      <c r="H176" s="40" t="s">
        <v>28</v>
      </c>
    </row>
    <row r="177" spans="1:8">
      <c r="A177" s="60" t="str">
        <f t="shared" si="21"/>
        <v>*</v>
      </c>
      <c r="B177" s="60" t="str">
        <f t="shared" si="22"/>
        <v>*</v>
      </c>
      <c r="C177" s="60" t="str">
        <f t="shared" si="23"/>
        <v>*</v>
      </c>
      <c r="D177" s="60" t="str">
        <f t="shared" si="24"/>
        <v>*</v>
      </c>
      <c r="E177" s="60" t="str">
        <f t="shared" si="25"/>
        <v>*</v>
      </c>
      <c r="F177" s="60" t="str">
        <f t="shared" si="26"/>
        <v>*</v>
      </c>
      <c r="G177" s="60" t="str">
        <f t="shared" si="27"/>
        <v>*</v>
      </c>
      <c r="H177" s="40" t="s">
        <v>28</v>
      </c>
    </row>
    <row r="178" spans="1:8">
      <c r="A178" s="60" t="str">
        <f t="shared" si="21"/>
        <v>*</v>
      </c>
      <c r="B178" s="60" t="str">
        <f t="shared" si="22"/>
        <v>*</v>
      </c>
      <c r="C178" s="60" t="str">
        <f t="shared" si="23"/>
        <v>*</v>
      </c>
      <c r="D178" s="60" t="str">
        <f t="shared" si="24"/>
        <v>*</v>
      </c>
      <c r="E178" s="60" t="str">
        <f t="shared" si="25"/>
        <v>*</v>
      </c>
      <c r="F178" s="60" t="str">
        <f t="shared" si="26"/>
        <v>*</v>
      </c>
      <c r="G178" s="60" t="str">
        <f t="shared" si="27"/>
        <v>*</v>
      </c>
      <c r="H178" s="40" t="s">
        <v>28</v>
      </c>
    </row>
    <row r="179" spans="1:8">
      <c r="A179" s="60" t="str">
        <f t="shared" si="21"/>
        <v>*</v>
      </c>
      <c r="B179" s="60" t="str">
        <f t="shared" si="22"/>
        <v>*</v>
      </c>
      <c r="C179" s="60" t="str">
        <f t="shared" si="23"/>
        <v>*</v>
      </c>
      <c r="D179" s="60" t="str">
        <f t="shared" si="24"/>
        <v>*</v>
      </c>
      <c r="E179" s="60" t="str">
        <f t="shared" si="25"/>
        <v>*</v>
      </c>
      <c r="F179" s="60" t="str">
        <f t="shared" si="26"/>
        <v>*</v>
      </c>
      <c r="G179" s="60" t="str">
        <f t="shared" si="27"/>
        <v>*</v>
      </c>
      <c r="H179" s="40" t="s">
        <v>28</v>
      </c>
    </row>
    <row r="180" spans="1:8">
      <c r="A180" s="60" t="str">
        <f t="shared" si="21"/>
        <v>*</v>
      </c>
      <c r="B180" s="60" t="str">
        <f t="shared" si="22"/>
        <v>*</v>
      </c>
      <c r="C180" s="60" t="str">
        <f t="shared" si="23"/>
        <v>*</v>
      </c>
      <c r="D180" s="60" t="str">
        <f t="shared" si="24"/>
        <v>*</v>
      </c>
      <c r="E180" s="60" t="str">
        <f t="shared" si="25"/>
        <v>*</v>
      </c>
      <c r="F180" s="60" t="str">
        <f t="shared" si="26"/>
        <v>*</v>
      </c>
      <c r="G180" s="60" t="str">
        <f t="shared" si="27"/>
        <v>*</v>
      </c>
      <c r="H180" s="40" t="s">
        <v>28</v>
      </c>
    </row>
    <row r="181" spans="1:8">
      <c r="A181" s="60" t="str">
        <f t="shared" si="21"/>
        <v>*</v>
      </c>
      <c r="B181" s="60" t="str">
        <f t="shared" si="22"/>
        <v>*</v>
      </c>
      <c r="C181" s="60" t="str">
        <f t="shared" si="23"/>
        <v>*</v>
      </c>
      <c r="D181" s="60" t="str">
        <f t="shared" si="24"/>
        <v>*</v>
      </c>
      <c r="E181" s="60" t="str">
        <f t="shared" si="25"/>
        <v>*</v>
      </c>
      <c r="F181" s="60" t="str">
        <f t="shared" si="26"/>
        <v>*</v>
      </c>
      <c r="G181" s="60" t="str">
        <f t="shared" si="27"/>
        <v>*</v>
      </c>
      <c r="H181" s="40" t="s">
        <v>28</v>
      </c>
    </row>
    <row r="182" spans="1:8">
      <c r="A182" s="60" t="str">
        <f t="shared" si="21"/>
        <v>*</v>
      </c>
      <c r="B182" s="60" t="str">
        <f t="shared" si="22"/>
        <v>*</v>
      </c>
      <c r="C182" s="60" t="str">
        <f t="shared" si="23"/>
        <v>*</v>
      </c>
      <c r="D182" s="60" t="str">
        <f t="shared" si="24"/>
        <v>*</v>
      </c>
      <c r="E182" s="60" t="str">
        <f t="shared" si="25"/>
        <v>*</v>
      </c>
      <c r="F182" s="60" t="str">
        <f t="shared" si="26"/>
        <v>*</v>
      </c>
      <c r="G182" s="60" t="str">
        <f t="shared" si="27"/>
        <v>*</v>
      </c>
      <c r="H182" s="40" t="s">
        <v>28</v>
      </c>
    </row>
    <row r="183" spans="1:8">
      <c r="A183" s="60" t="str">
        <f t="shared" si="21"/>
        <v>*</v>
      </c>
      <c r="B183" s="60" t="str">
        <f t="shared" si="22"/>
        <v>*</v>
      </c>
      <c r="C183" s="60" t="str">
        <f t="shared" si="23"/>
        <v>*</v>
      </c>
      <c r="D183" s="60" t="str">
        <f t="shared" si="24"/>
        <v>*</v>
      </c>
      <c r="E183" s="60" t="str">
        <f t="shared" si="25"/>
        <v>*</v>
      </c>
      <c r="F183" s="60" t="str">
        <f t="shared" si="26"/>
        <v>*</v>
      </c>
      <c r="G183" s="60" t="str">
        <f t="shared" si="27"/>
        <v>*</v>
      </c>
      <c r="H183" s="40" t="s">
        <v>28</v>
      </c>
    </row>
    <row r="184" spans="1:8">
      <c r="A184" s="60" t="str">
        <f t="shared" si="21"/>
        <v>*</v>
      </c>
      <c r="B184" s="60" t="str">
        <f t="shared" si="22"/>
        <v>*</v>
      </c>
      <c r="C184" s="60" t="str">
        <f t="shared" si="23"/>
        <v>*</v>
      </c>
      <c r="D184" s="60" t="str">
        <f t="shared" si="24"/>
        <v>*</v>
      </c>
      <c r="E184" s="60" t="str">
        <f t="shared" si="25"/>
        <v>*</v>
      </c>
      <c r="F184" s="60" t="str">
        <f t="shared" si="26"/>
        <v>*</v>
      </c>
      <c r="G184" s="60" t="str">
        <f t="shared" si="27"/>
        <v>*</v>
      </c>
      <c r="H184" s="40" t="s">
        <v>28</v>
      </c>
    </row>
    <row r="185" spans="1:8">
      <c r="A185" s="60" t="str">
        <f t="shared" si="21"/>
        <v>*</v>
      </c>
      <c r="B185" s="60" t="str">
        <f t="shared" si="22"/>
        <v>*</v>
      </c>
      <c r="C185" s="60" t="str">
        <f t="shared" si="23"/>
        <v>*</v>
      </c>
      <c r="D185" s="60" t="str">
        <f t="shared" si="24"/>
        <v>*</v>
      </c>
      <c r="E185" s="60" t="str">
        <f t="shared" si="25"/>
        <v>*</v>
      </c>
      <c r="F185" s="60" t="str">
        <f t="shared" si="26"/>
        <v>*</v>
      </c>
      <c r="G185" s="60" t="str">
        <f t="shared" si="27"/>
        <v>*</v>
      </c>
      <c r="H185" s="40" t="s">
        <v>28</v>
      </c>
    </row>
    <row r="186" spans="1:8">
      <c r="A186" s="60" t="str">
        <f t="shared" si="21"/>
        <v>*</v>
      </c>
      <c r="B186" s="60" t="str">
        <f t="shared" si="22"/>
        <v>*</v>
      </c>
      <c r="C186" s="60" t="str">
        <f t="shared" si="23"/>
        <v>*</v>
      </c>
      <c r="D186" s="60" t="str">
        <f t="shared" si="24"/>
        <v>*</v>
      </c>
      <c r="E186" s="60" t="str">
        <f t="shared" si="25"/>
        <v>*</v>
      </c>
      <c r="F186" s="60" t="str">
        <f t="shared" si="26"/>
        <v>*</v>
      </c>
      <c r="G186" s="60" t="str">
        <f t="shared" si="27"/>
        <v>*</v>
      </c>
      <c r="H186" s="40" t="s">
        <v>28</v>
      </c>
    </row>
    <row r="187" spans="1:8">
      <c r="A187" s="60" t="str">
        <f t="shared" si="21"/>
        <v>*</v>
      </c>
      <c r="B187" s="60" t="str">
        <f t="shared" si="22"/>
        <v>*</v>
      </c>
      <c r="C187" s="60" t="str">
        <f t="shared" si="23"/>
        <v>*</v>
      </c>
      <c r="D187" s="60" t="str">
        <f t="shared" si="24"/>
        <v>*</v>
      </c>
      <c r="E187" s="60" t="str">
        <f t="shared" si="25"/>
        <v>*</v>
      </c>
      <c r="F187" s="60" t="str">
        <f t="shared" si="26"/>
        <v>*</v>
      </c>
      <c r="G187" s="60" t="str">
        <f t="shared" si="27"/>
        <v>*</v>
      </c>
      <c r="H187" s="40" t="s">
        <v>28</v>
      </c>
    </row>
    <row r="188" spans="1:8">
      <c r="A188" s="60" t="str">
        <f t="shared" si="21"/>
        <v>*</v>
      </c>
      <c r="B188" s="60" t="str">
        <f t="shared" si="22"/>
        <v>*</v>
      </c>
      <c r="C188" s="60" t="str">
        <f t="shared" si="23"/>
        <v>*</v>
      </c>
      <c r="D188" s="60" t="str">
        <f t="shared" si="24"/>
        <v>*</v>
      </c>
      <c r="E188" s="60" t="str">
        <f t="shared" si="25"/>
        <v>*</v>
      </c>
      <c r="F188" s="60" t="str">
        <f t="shared" si="26"/>
        <v>*</v>
      </c>
      <c r="G188" s="60" t="str">
        <f t="shared" si="27"/>
        <v>*</v>
      </c>
      <c r="H188" s="40" t="s">
        <v>28</v>
      </c>
    </row>
    <row r="189" spans="1:8">
      <c r="A189" s="60" t="str">
        <f t="shared" si="21"/>
        <v>*</v>
      </c>
      <c r="B189" s="60" t="str">
        <f t="shared" si="22"/>
        <v>*</v>
      </c>
      <c r="C189" s="60" t="str">
        <f t="shared" si="23"/>
        <v>*</v>
      </c>
      <c r="D189" s="60" t="str">
        <f t="shared" si="24"/>
        <v>*</v>
      </c>
      <c r="E189" s="60" t="str">
        <f t="shared" si="25"/>
        <v>*</v>
      </c>
      <c r="F189" s="60" t="str">
        <f t="shared" si="26"/>
        <v>*</v>
      </c>
      <c r="G189" s="60" t="str">
        <f t="shared" si="27"/>
        <v>*</v>
      </c>
      <c r="H189" s="40" t="s">
        <v>28</v>
      </c>
    </row>
    <row r="190" spans="1:8">
      <c r="A190" s="60" t="str">
        <f t="shared" si="21"/>
        <v>*</v>
      </c>
      <c r="B190" s="60" t="str">
        <f t="shared" si="22"/>
        <v>*</v>
      </c>
      <c r="C190" s="60" t="str">
        <f t="shared" si="23"/>
        <v>*</v>
      </c>
      <c r="D190" s="60" t="str">
        <f t="shared" si="24"/>
        <v>*</v>
      </c>
      <c r="E190" s="60" t="str">
        <f t="shared" si="25"/>
        <v>*</v>
      </c>
      <c r="F190" s="60" t="str">
        <f t="shared" si="26"/>
        <v>*</v>
      </c>
      <c r="G190" s="60" t="str">
        <f t="shared" si="27"/>
        <v>*</v>
      </c>
      <c r="H190" s="40" t="s">
        <v>28</v>
      </c>
    </row>
    <row r="191" spans="1:8">
      <c r="A191" s="60" t="str">
        <f t="shared" si="21"/>
        <v>*</v>
      </c>
      <c r="B191" s="60" t="str">
        <f t="shared" si="22"/>
        <v>*</v>
      </c>
      <c r="C191" s="60" t="str">
        <f t="shared" si="23"/>
        <v>*</v>
      </c>
      <c r="D191" s="60" t="str">
        <f t="shared" si="24"/>
        <v>*</v>
      </c>
      <c r="E191" s="60" t="str">
        <f t="shared" si="25"/>
        <v>*</v>
      </c>
      <c r="F191" s="60" t="str">
        <f t="shared" si="26"/>
        <v>*</v>
      </c>
      <c r="G191" s="60" t="str">
        <f t="shared" si="27"/>
        <v>*</v>
      </c>
      <c r="H191" s="40" t="s">
        <v>28</v>
      </c>
    </row>
    <row r="192" spans="1:8">
      <c r="A192" s="60" t="str">
        <f t="shared" si="21"/>
        <v>*</v>
      </c>
      <c r="B192" s="60" t="str">
        <f t="shared" si="22"/>
        <v>*</v>
      </c>
      <c r="C192" s="60" t="str">
        <f t="shared" si="23"/>
        <v>*</v>
      </c>
      <c r="D192" s="60" t="str">
        <f t="shared" si="24"/>
        <v>*</v>
      </c>
      <c r="E192" s="60" t="str">
        <f t="shared" si="25"/>
        <v>*</v>
      </c>
      <c r="F192" s="60" t="str">
        <f t="shared" si="26"/>
        <v>*</v>
      </c>
      <c r="G192" s="60" t="str">
        <f t="shared" si="27"/>
        <v>*</v>
      </c>
      <c r="H192" s="40" t="s">
        <v>28</v>
      </c>
    </row>
    <row r="193" spans="1:8">
      <c r="A193" s="60" t="str">
        <f t="shared" si="21"/>
        <v>*</v>
      </c>
      <c r="B193" s="60" t="str">
        <f t="shared" si="22"/>
        <v>*</v>
      </c>
      <c r="C193" s="60" t="str">
        <f t="shared" si="23"/>
        <v>*</v>
      </c>
      <c r="D193" s="60" t="str">
        <f t="shared" si="24"/>
        <v>*</v>
      </c>
      <c r="E193" s="60" t="str">
        <f t="shared" si="25"/>
        <v>*</v>
      </c>
      <c r="F193" s="60" t="str">
        <f t="shared" si="26"/>
        <v>*</v>
      </c>
      <c r="G193" s="60" t="str">
        <f t="shared" si="27"/>
        <v>*</v>
      </c>
      <c r="H193" s="40" t="s">
        <v>28</v>
      </c>
    </row>
    <row r="194" spans="1:8">
      <c r="A194" s="60" t="str">
        <f t="shared" si="21"/>
        <v>*</v>
      </c>
      <c r="B194" s="60" t="str">
        <f t="shared" si="22"/>
        <v>*</v>
      </c>
      <c r="C194" s="60" t="str">
        <f t="shared" si="23"/>
        <v>*</v>
      </c>
      <c r="D194" s="60" t="str">
        <f t="shared" si="24"/>
        <v>*</v>
      </c>
      <c r="E194" s="60" t="str">
        <f t="shared" si="25"/>
        <v>*</v>
      </c>
      <c r="F194" s="60" t="str">
        <f t="shared" si="26"/>
        <v>*</v>
      </c>
      <c r="G194" s="60" t="str">
        <f t="shared" si="27"/>
        <v>*</v>
      </c>
      <c r="H194" s="40" t="s">
        <v>28</v>
      </c>
    </row>
    <row r="195" spans="1:8">
      <c r="A195" s="60" t="str">
        <f t="shared" si="21"/>
        <v>*</v>
      </c>
      <c r="B195" s="60" t="str">
        <f t="shared" si="22"/>
        <v>*</v>
      </c>
      <c r="C195" s="60" t="str">
        <f t="shared" si="23"/>
        <v>*</v>
      </c>
      <c r="D195" s="60" t="str">
        <f t="shared" si="24"/>
        <v>*</v>
      </c>
      <c r="E195" s="60" t="str">
        <f t="shared" si="25"/>
        <v>*</v>
      </c>
      <c r="F195" s="60" t="str">
        <f t="shared" si="26"/>
        <v>*</v>
      </c>
      <c r="G195" s="60" t="str">
        <f t="shared" si="27"/>
        <v>*</v>
      </c>
      <c r="H195" s="40" t="s">
        <v>28</v>
      </c>
    </row>
    <row r="196" spans="1:8">
      <c r="A196" s="60" t="str">
        <f t="shared" si="21"/>
        <v>*</v>
      </c>
      <c r="B196" s="60" t="str">
        <f t="shared" si="22"/>
        <v>*</v>
      </c>
      <c r="C196" s="60" t="str">
        <f t="shared" si="23"/>
        <v>*</v>
      </c>
      <c r="D196" s="60" t="str">
        <f t="shared" si="24"/>
        <v>*</v>
      </c>
      <c r="E196" s="60" t="str">
        <f t="shared" si="25"/>
        <v>*</v>
      </c>
      <c r="F196" s="60" t="str">
        <f t="shared" si="26"/>
        <v>*</v>
      </c>
      <c r="G196" s="60" t="str">
        <f t="shared" si="27"/>
        <v>*</v>
      </c>
      <c r="H196" s="40" t="s">
        <v>28</v>
      </c>
    </row>
    <row r="197" spans="1:8">
      <c r="A197" s="60" t="str">
        <f t="shared" si="21"/>
        <v>*</v>
      </c>
      <c r="B197" s="60" t="str">
        <f t="shared" si="22"/>
        <v>*</v>
      </c>
      <c r="C197" s="60" t="str">
        <f t="shared" si="23"/>
        <v>*</v>
      </c>
      <c r="D197" s="60" t="str">
        <f t="shared" si="24"/>
        <v>*</v>
      </c>
      <c r="E197" s="60" t="str">
        <f t="shared" si="25"/>
        <v>*</v>
      </c>
      <c r="F197" s="60" t="str">
        <f t="shared" si="26"/>
        <v>*</v>
      </c>
      <c r="G197" s="60" t="str">
        <f t="shared" si="27"/>
        <v>*</v>
      </c>
      <c r="H197" s="40" t="s">
        <v>28</v>
      </c>
    </row>
    <row r="198" spans="1:8">
      <c r="A198" s="60" t="str">
        <f t="shared" si="21"/>
        <v>*</v>
      </c>
      <c r="B198" s="60" t="str">
        <f t="shared" si="22"/>
        <v>*</v>
      </c>
      <c r="C198" s="60" t="str">
        <f t="shared" si="23"/>
        <v>*</v>
      </c>
      <c r="D198" s="60" t="str">
        <f t="shared" si="24"/>
        <v>*</v>
      </c>
      <c r="E198" s="60" t="str">
        <f t="shared" si="25"/>
        <v>*</v>
      </c>
      <c r="F198" s="60" t="str">
        <f t="shared" si="26"/>
        <v>*</v>
      </c>
      <c r="G198" s="60" t="str">
        <f t="shared" si="27"/>
        <v>*</v>
      </c>
      <c r="H198" s="40" t="s">
        <v>28</v>
      </c>
    </row>
    <row r="199" spans="1:8">
      <c r="A199" s="60" t="str">
        <f t="shared" si="21"/>
        <v>*</v>
      </c>
      <c r="B199" s="60" t="str">
        <f t="shared" si="22"/>
        <v>*</v>
      </c>
      <c r="C199" s="60" t="str">
        <f t="shared" si="23"/>
        <v>*</v>
      </c>
      <c r="D199" s="60" t="str">
        <f t="shared" si="24"/>
        <v>*</v>
      </c>
      <c r="E199" s="60" t="str">
        <f t="shared" si="25"/>
        <v>*</v>
      </c>
      <c r="F199" s="60" t="str">
        <f t="shared" si="26"/>
        <v>*</v>
      </c>
      <c r="G199" s="60" t="str">
        <f t="shared" si="27"/>
        <v>*</v>
      </c>
      <c r="H199" s="40" t="s">
        <v>28</v>
      </c>
    </row>
    <row r="200" spans="1:8">
      <c r="A200" s="60" t="str">
        <f t="shared" si="21"/>
        <v>*</v>
      </c>
      <c r="B200" s="60" t="str">
        <f t="shared" si="22"/>
        <v>*</v>
      </c>
      <c r="C200" s="60" t="str">
        <f t="shared" si="23"/>
        <v>*</v>
      </c>
      <c r="D200" s="60" t="str">
        <f t="shared" si="24"/>
        <v>*</v>
      </c>
      <c r="E200" s="60" t="str">
        <f t="shared" si="25"/>
        <v>*</v>
      </c>
      <c r="F200" s="60" t="str">
        <f t="shared" si="26"/>
        <v>*</v>
      </c>
      <c r="G200" s="60" t="str">
        <f t="shared" si="27"/>
        <v>*</v>
      </c>
      <c r="H200" s="40" t="s">
        <v>28</v>
      </c>
    </row>
    <row r="201" spans="1:8">
      <c r="A201" s="60" t="str">
        <f t="shared" si="21"/>
        <v>*</v>
      </c>
      <c r="B201" s="60" t="str">
        <f t="shared" si="22"/>
        <v>*</v>
      </c>
      <c r="C201" s="60" t="str">
        <f t="shared" si="23"/>
        <v>*</v>
      </c>
      <c r="D201" s="60" t="str">
        <f t="shared" si="24"/>
        <v>*</v>
      </c>
      <c r="E201" s="60" t="str">
        <f t="shared" si="25"/>
        <v>*</v>
      </c>
      <c r="F201" s="60" t="str">
        <f t="shared" si="26"/>
        <v>*</v>
      </c>
      <c r="G201" s="60" t="str">
        <f t="shared" si="27"/>
        <v>*</v>
      </c>
      <c r="H201" s="40" t="s">
        <v>28</v>
      </c>
    </row>
    <row r="202" spans="1:8">
      <c r="A202" s="10"/>
      <c r="B202" s="10"/>
      <c r="C202" s="10"/>
      <c r="D202" s="10"/>
      <c r="E202" s="10"/>
      <c r="F202" s="10"/>
      <c r="G202" s="10"/>
      <c r="H202" s="2"/>
    </row>
    <row r="203" spans="1:8">
      <c r="A203" s="10"/>
      <c r="B203" s="10"/>
      <c r="C203" s="10"/>
      <c r="D203" s="10"/>
      <c r="E203" s="10"/>
      <c r="F203" s="10"/>
      <c r="G203" s="10"/>
      <c r="H203" s="2"/>
    </row>
    <row r="204" spans="1:8">
      <c r="A204" s="10"/>
      <c r="B204" s="10"/>
      <c r="C204" s="10"/>
      <c r="D204" s="10"/>
      <c r="E204" s="10"/>
      <c r="F204" s="10"/>
      <c r="G204" s="10"/>
      <c r="H204" s="2"/>
    </row>
    <row r="205" spans="1:8">
      <c r="A205" s="10"/>
      <c r="B205" s="10"/>
      <c r="C205" s="10"/>
      <c r="D205" s="10"/>
      <c r="E205" s="10"/>
      <c r="F205" s="10"/>
      <c r="G205" s="10"/>
      <c r="H205" s="2"/>
    </row>
    <row r="206" spans="1:8">
      <c r="A206" s="10"/>
      <c r="B206" s="10"/>
      <c r="C206" s="10"/>
      <c r="D206" s="10"/>
      <c r="E206" s="10"/>
      <c r="F206" s="10"/>
      <c r="G206" s="10"/>
      <c r="H206" s="2"/>
    </row>
    <row r="207" spans="1:8">
      <c r="A207" s="10"/>
      <c r="B207" s="10"/>
      <c r="C207" s="10"/>
      <c r="D207" s="10"/>
      <c r="E207" s="10"/>
      <c r="F207" s="10"/>
      <c r="G207" s="10"/>
      <c r="H207" s="2"/>
    </row>
    <row r="208" spans="1:8">
      <c r="A208" s="10"/>
      <c r="B208" s="10"/>
      <c r="C208" s="10"/>
      <c r="D208" s="10"/>
      <c r="E208" s="10"/>
      <c r="F208" s="10"/>
      <c r="G208" s="10"/>
      <c r="H208" s="2"/>
    </row>
    <row r="209" spans="1:8">
      <c r="A209" s="10"/>
      <c r="B209" s="10"/>
      <c r="C209" s="10"/>
      <c r="D209" s="10"/>
      <c r="E209" s="10"/>
      <c r="F209" s="10"/>
      <c r="G209" s="10"/>
      <c r="H209" s="2"/>
    </row>
    <row r="210" spans="1:8">
      <c r="A210" s="10"/>
      <c r="B210" s="10"/>
      <c r="C210" s="10"/>
      <c r="D210" s="10"/>
      <c r="E210" s="10"/>
      <c r="F210" s="10"/>
      <c r="G210" s="10"/>
      <c r="H210" s="2"/>
    </row>
    <row r="211" spans="1:8">
      <c r="A211" s="10"/>
      <c r="B211" s="10"/>
      <c r="C211" s="10"/>
      <c r="D211" s="10"/>
      <c r="E211" s="10"/>
      <c r="F211" s="10"/>
      <c r="G211" s="10"/>
      <c r="H211" s="2"/>
    </row>
    <row r="212" spans="1:8">
      <c r="A212" s="10"/>
      <c r="B212" s="10"/>
      <c r="C212" s="10"/>
      <c r="D212" s="10"/>
      <c r="E212" s="10"/>
      <c r="F212" s="10"/>
      <c r="G212" s="10"/>
      <c r="H212" s="2"/>
    </row>
    <row r="213" spans="1:8">
      <c r="A213" s="10"/>
      <c r="B213" s="10"/>
      <c r="C213" s="10"/>
      <c r="D213" s="10"/>
      <c r="E213" s="10"/>
      <c r="F213" s="10"/>
      <c r="G213" s="10"/>
      <c r="H213" s="2"/>
    </row>
    <row r="214" spans="1:8">
      <c r="A214" s="10"/>
      <c r="B214" s="10"/>
      <c r="C214" s="10"/>
      <c r="D214" s="10"/>
      <c r="E214" s="10"/>
      <c r="F214" s="10"/>
      <c r="G214" s="10"/>
      <c r="H214" s="2"/>
    </row>
    <row r="215" spans="1:8">
      <c r="A215" s="10"/>
      <c r="B215" s="10"/>
      <c r="C215" s="10"/>
      <c r="D215" s="10"/>
      <c r="E215" s="10"/>
      <c r="F215" s="10"/>
      <c r="G215" s="10"/>
      <c r="H215" s="2"/>
    </row>
    <row r="216" spans="1:8">
      <c r="A216" s="10"/>
      <c r="B216" s="10"/>
      <c r="C216" s="10"/>
      <c r="D216" s="10"/>
      <c r="E216" s="10"/>
      <c r="F216" s="10"/>
      <c r="G216" s="10"/>
      <c r="H216" s="2"/>
    </row>
    <row r="217" spans="1:8">
      <c r="A217" s="10"/>
      <c r="B217" s="10"/>
      <c r="C217" s="10"/>
      <c r="D217" s="10"/>
      <c r="E217" s="10"/>
      <c r="F217" s="10"/>
      <c r="G217" s="10"/>
      <c r="H217" s="2"/>
    </row>
    <row r="218" spans="1:8">
      <c r="A218" s="10"/>
      <c r="B218" s="10"/>
      <c r="C218" s="10"/>
      <c r="D218" s="10"/>
      <c r="E218" s="10"/>
      <c r="F218" s="10"/>
      <c r="G218" s="10"/>
      <c r="H218" s="2"/>
    </row>
    <row r="219" spans="1:8">
      <c r="A219" s="10"/>
      <c r="B219" s="10"/>
      <c r="C219" s="10"/>
      <c r="D219" s="10"/>
      <c r="E219" s="10"/>
      <c r="F219" s="10"/>
      <c r="G219" s="10"/>
      <c r="H219" s="2"/>
    </row>
    <row r="220" spans="1:8">
      <c r="A220" s="10"/>
      <c r="B220" s="10"/>
      <c r="C220" s="10"/>
      <c r="D220" s="10"/>
      <c r="E220" s="10"/>
      <c r="F220" s="10"/>
      <c r="G220" s="10"/>
      <c r="H220" s="2"/>
    </row>
    <row r="221" spans="1:8">
      <c r="A221" s="10"/>
      <c r="B221" s="10"/>
      <c r="C221" s="10"/>
      <c r="D221" s="10"/>
      <c r="E221" s="10"/>
      <c r="F221" s="10"/>
      <c r="G221" s="10"/>
      <c r="H221" s="2"/>
    </row>
    <row r="222" spans="1:8">
      <c r="A222" s="10"/>
      <c r="B222" s="10"/>
      <c r="C222" s="10"/>
      <c r="D222" s="10"/>
      <c r="E222" s="10"/>
      <c r="F222" s="10"/>
      <c r="G222" s="10"/>
      <c r="H222" s="2"/>
    </row>
    <row r="223" spans="1:8">
      <c r="A223" s="10"/>
      <c r="B223" s="10"/>
      <c r="C223" s="10"/>
      <c r="D223" s="10"/>
      <c r="E223" s="10"/>
      <c r="F223" s="10"/>
      <c r="G223" s="10"/>
      <c r="H223" s="2"/>
    </row>
    <row r="224" spans="1:8">
      <c r="A224" s="10"/>
      <c r="B224" s="10"/>
      <c r="C224" s="10"/>
      <c r="D224" s="10"/>
      <c r="E224" s="10"/>
      <c r="F224" s="10"/>
      <c r="G224" s="10"/>
      <c r="H224" s="2"/>
    </row>
    <row r="225" spans="1:8">
      <c r="A225" s="10"/>
      <c r="B225" s="10"/>
      <c r="C225" s="10"/>
      <c r="D225" s="10"/>
      <c r="E225" s="10"/>
      <c r="F225" s="10"/>
      <c r="G225" s="10"/>
      <c r="H225" s="2"/>
    </row>
    <row r="226" spans="1:8">
      <c r="A226" s="10"/>
      <c r="B226" s="10"/>
      <c r="C226" s="10"/>
      <c r="D226" s="10"/>
      <c r="E226" s="10"/>
      <c r="F226" s="10"/>
      <c r="G226" s="10"/>
      <c r="H226" s="2"/>
    </row>
    <row r="227" spans="1:8">
      <c r="A227" s="10"/>
      <c r="B227" s="10"/>
      <c r="C227" s="10"/>
      <c r="D227" s="10"/>
      <c r="E227" s="10"/>
      <c r="F227" s="10"/>
      <c r="G227" s="10"/>
      <c r="H227" s="2"/>
    </row>
    <row r="228" spans="1:8">
      <c r="A228" s="10"/>
      <c r="B228" s="10"/>
      <c r="C228" s="10"/>
      <c r="D228" s="10"/>
      <c r="E228" s="10"/>
      <c r="F228" s="10"/>
      <c r="G228" s="10"/>
      <c r="H228" s="2"/>
    </row>
    <row r="229" spans="1:8">
      <c r="A229" s="10"/>
      <c r="B229" s="10"/>
      <c r="C229" s="10"/>
      <c r="D229" s="10"/>
      <c r="E229" s="10"/>
      <c r="F229" s="10"/>
      <c r="G229" s="10"/>
      <c r="H229" s="2"/>
    </row>
    <row r="230" spans="1:8">
      <c r="A230" s="10"/>
      <c r="B230" s="10"/>
      <c r="C230" s="10"/>
      <c r="D230" s="10"/>
      <c r="E230" s="10"/>
      <c r="F230" s="10"/>
      <c r="G230" s="10"/>
      <c r="H230" s="2"/>
    </row>
    <row r="231" spans="1:8">
      <c r="A231" s="10"/>
      <c r="B231" s="10"/>
      <c r="C231" s="10"/>
      <c r="D231" s="10"/>
      <c r="E231" s="10"/>
      <c r="F231" s="10"/>
      <c r="G231" s="10"/>
      <c r="H231" s="2"/>
    </row>
    <row r="232" spans="1:8">
      <c r="A232" s="10"/>
      <c r="B232" s="10"/>
      <c r="C232" s="10"/>
      <c r="D232" s="10"/>
      <c r="E232" s="10"/>
      <c r="F232" s="10"/>
      <c r="G232" s="10"/>
      <c r="H232" s="2"/>
    </row>
    <row r="233" spans="1:8">
      <c r="A233" s="10"/>
      <c r="B233" s="10"/>
      <c r="C233" s="10"/>
      <c r="D233" s="10"/>
      <c r="E233" s="10"/>
      <c r="F233" s="10"/>
      <c r="G233" s="10"/>
      <c r="H233" s="2"/>
    </row>
    <row r="234" spans="1:8">
      <c r="A234" s="10"/>
      <c r="B234" s="10"/>
      <c r="C234" s="10"/>
      <c r="D234" s="10"/>
      <c r="E234" s="10"/>
      <c r="F234" s="10"/>
      <c r="G234" s="10"/>
      <c r="H234" s="2"/>
    </row>
    <row r="235" spans="1:8">
      <c r="A235" s="10"/>
      <c r="B235" s="10"/>
      <c r="C235" s="10"/>
      <c r="D235" s="10"/>
      <c r="E235" s="10"/>
      <c r="F235" s="10"/>
      <c r="G235" s="10"/>
      <c r="H235" s="2"/>
    </row>
    <row r="236" spans="1:8">
      <c r="A236" s="10"/>
      <c r="B236" s="10"/>
      <c r="C236" s="10"/>
      <c r="D236" s="10"/>
      <c r="E236" s="10"/>
      <c r="F236" s="10"/>
      <c r="G236" s="10"/>
      <c r="H236" s="2"/>
    </row>
    <row r="237" spans="1:8">
      <c r="A237" s="10"/>
      <c r="B237" s="10"/>
      <c r="C237" s="10"/>
      <c r="D237" s="10"/>
      <c r="E237" s="10"/>
      <c r="F237" s="10"/>
      <c r="G237" s="10"/>
      <c r="H237" s="2"/>
    </row>
    <row r="238" spans="1:8">
      <c r="A238" s="10"/>
      <c r="B238" s="10"/>
      <c r="C238" s="10"/>
      <c r="D238" s="10"/>
      <c r="E238" s="10"/>
      <c r="F238" s="10"/>
      <c r="G238" s="10"/>
      <c r="H238" s="2"/>
    </row>
    <row r="239" spans="1:8">
      <c r="A239" s="10"/>
      <c r="B239" s="10"/>
      <c r="C239" s="10"/>
      <c r="D239" s="10"/>
      <c r="E239" s="10"/>
      <c r="F239" s="10"/>
      <c r="G239" s="10"/>
      <c r="H239" s="2"/>
    </row>
    <row r="240" spans="1:8">
      <c r="A240" s="10"/>
      <c r="B240" s="10"/>
      <c r="C240" s="10"/>
      <c r="D240" s="10"/>
      <c r="E240" s="10"/>
      <c r="F240" s="10"/>
      <c r="G240" s="10"/>
      <c r="H240" s="2"/>
    </row>
    <row r="241" spans="1:8">
      <c r="A241" s="10"/>
      <c r="B241" s="10"/>
      <c r="C241" s="10"/>
      <c r="D241" s="10"/>
      <c r="E241" s="10"/>
      <c r="F241" s="10"/>
      <c r="G241" s="10"/>
      <c r="H241" s="2"/>
    </row>
    <row r="242" spans="1:8">
      <c r="A242" s="10"/>
      <c r="B242" s="10"/>
      <c r="C242" s="10"/>
      <c r="D242" s="10"/>
      <c r="E242" s="10"/>
      <c r="F242" s="10"/>
      <c r="G242" s="10"/>
      <c r="H242" s="2"/>
    </row>
    <row r="243" spans="1:8">
      <c r="A243" s="10"/>
      <c r="B243" s="10"/>
      <c r="C243" s="10"/>
      <c r="D243" s="10"/>
      <c r="E243" s="10"/>
      <c r="F243" s="10"/>
      <c r="G243" s="10"/>
      <c r="H243" s="2"/>
    </row>
    <row r="244" spans="1:8">
      <c r="A244" s="10"/>
      <c r="B244" s="10"/>
      <c r="C244" s="10"/>
      <c r="D244" s="10"/>
      <c r="E244" s="10"/>
      <c r="F244" s="10"/>
      <c r="G244" s="10"/>
      <c r="H244" s="2"/>
    </row>
    <row r="245" spans="1:8">
      <c r="A245" s="10"/>
      <c r="B245" s="10"/>
      <c r="C245" s="10"/>
      <c r="D245" s="10"/>
      <c r="E245" s="10"/>
      <c r="F245" s="10"/>
      <c r="G245" s="10"/>
      <c r="H245" s="2"/>
    </row>
    <row r="246" spans="1:8">
      <c r="A246" s="10"/>
      <c r="B246" s="10"/>
      <c r="C246" s="10"/>
      <c r="D246" s="10"/>
      <c r="E246" s="10"/>
      <c r="F246" s="10"/>
      <c r="G246" s="10"/>
      <c r="H246" s="2"/>
    </row>
    <row r="247" spans="1:8">
      <c r="A247" s="10"/>
      <c r="B247" s="10"/>
      <c r="C247" s="10"/>
      <c r="D247" s="10"/>
      <c r="E247" s="10"/>
      <c r="F247" s="10"/>
      <c r="G247" s="10"/>
      <c r="H247" s="2"/>
    </row>
    <row r="248" spans="1:8">
      <c r="A248" s="10"/>
      <c r="B248" s="10"/>
      <c r="C248" s="10"/>
      <c r="D248" s="10"/>
      <c r="E248" s="10"/>
      <c r="F248" s="10"/>
      <c r="G248" s="10"/>
      <c r="H248" s="2"/>
    </row>
    <row r="249" spans="1:8">
      <c r="A249" s="10"/>
      <c r="B249" s="10"/>
      <c r="C249" s="10"/>
      <c r="D249" s="10"/>
      <c r="E249" s="10"/>
      <c r="F249" s="10"/>
      <c r="G249" s="10"/>
      <c r="H249" s="2"/>
    </row>
    <row r="250" spans="1:8">
      <c r="A250" s="10"/>
      <c r="B250" s="10"/>
      <c r="C250" s="10"/>
      <c r="D250" s="10"/>
      <c r="E250" s="10"/>
      <c r="F250" s="10"/>
      <c r="G250" s="10"/>
      <c r="H250" s="2"/>
    </row>
    <row r="251" spans="1:8">
      <c r="A251" s="10"/>
      <c r="B251" s="10"/>
      <c r="C251" s="10"/>
      <c r="D251" s="10"/>
      <c r="E251" s="10"/>
      <c r="F251" s="10"/>
      <c r="G251" s="10"/>
      <c r="H251" s="2"/>
    </row>
    <row r="252" spans="1:8">
      <c r="A252" s="10"/>
      <c r="B252" s="10"/>
      <c r="C252" s="10"/>
      <c r="D252" s="10"/>
      <c r="E252" s="10"/>
      <c r="F252" s="10"/>
      <c r="G252" s="10"/>
      <c r="H252" s="2"/>
    </row>
    <row r="253" spans="1:8">
      <c r="A253" s="10"/>
      <c r="B253" s="10"/>
      <c r="C253" s="10"/>
      <c r="D253" s="10"/>
      <c r="E253" s="10"/>
      <c r="F253" s="10"/>
      <c r="G253" s="10"/>
      <c r="H253" s="2"/>
    </row>
    <row r="254" spans="1:8">
      <c r="A254" s="10"/>
      <c r="B254" s="10"/>
      <c r="C254" s="10"/>
      <c r="D254" s="10"/>
      <c r="E254" s="10"/>
      <c r="F254" s="10"/>
      <c r="G254" s="10"/>
      <c r="H254" s="2"/>
    </row>
    <row r="255" spans="1:8">
      <c r="A255" s="10"/>
      <c r="B255" s="10"/>
      <c r="C255" s="10"/>
      <c r="D255" s="10"/>
      <c r="E255" s="10"/>
      <c r="F255" s="10"/>
      <c r="G255" s="10"/>
      <c r="H255" s="2"/>
    </row>
    <row r="256" spans="1:8">
      <c r="A256" s="10"/>
      <c r="B256" s="10"/>
      <c r="C256" s="10"/>
      <c r="D256" s="10"/>
      <c r="E256" s="10"/>
      <c r="F256" s="10"/>
      <c r="G256" s="10"/>
      <c r="H256" s="2"/>
    </row>
    <row r="257" spans="1:8">
      <c r="A257" s="10"/>
      <c r="B257" s="10"/>
      <c r="C257" s="10"/>
      <c r="D257" s="10"/>
      <c r="E257" s="10"/>
      <c r="F257" s="10"/>
      <c r="G257" s="10"/>
      <c r="H257" s="2"/>
    </row>
    <row r="258" spans="1:8">
      <c r="A258" s="10"/>
      <c r="B258" s="10"/>
      <c r="C258" s="10"/>
      <c r="D258" s="10"/>
      <c r="E258" s="10"/>
      <c r="F258" s="10"/>
      <c r="G258" s="10"/>
      <c r="H258" s="2"/>
    </row>
    <row r="259" spans="1:8">
      <c r="A259" s="10"/>
      <c r="B259" s="10"/>
      <c r="C259" s="10"/>
      <c r="D259" s="10"/>
      <c r="E259" s="10"/>
      <c r="F259" s="10"/>
      <c r="G259" s="10"/>
      <c r="H259" s="2"/>
    </row>
    <row r="260" spans="1:8">
      <c r="A260" s="10"/>
      <c r="B260" s="10"/>
      <c r="C260" s="10"/>
      <c r="D260" s="10"/>
      <c r="E260" s="10"/>
      <c r="F260" s="10"/>
      <c r="G260" s="10"/>
      <c r="H260" s="2"/>
    </row>
    <row r="261" spans="1:8">
      <c r="A261" s="10"/>
      <c r="B261" s="10"/>
      <c r="C261" s="10"/>
      <c r="D261" s="10"/>
      <c r="E261" s="10"/>
      <c r="F261" s="10"/>
      <c r="G261" s="10"/>
      <c r="H261" s="2"/>
    </row>
    <row r="262" spans="1:8">
      <c r="A262" s="10"/>
      <c r="B262" s="10"/>
      <c r="C262" s="10"/>
      <c r="D262" s="10"/>
      <c r="E262" s="10"/>
      <c r="F262" s="10"/>
      <c r="G262" s="10"/>
      <c r="H262" s="2"/>
    </row>
    <row r="263" spans="1:8">
      <c r="A263" s="10"/>
      <c r="B263" s="10"/>
      <c r="C263" s="10"/>
      <c r="D263" s="10"/>
      <c r="E263" s="10"/>
      <c r="F263" s="10"/>
      <c r="G263" s="10"/>
      <c r="H263" s="2"/>
    </row>
    <row r="264" spans="1:8">
      <c r="A264" s="10"/>
      <c r="B264" s="10"/>
      <c r="C264" s="10"/>
      <c r="D264" s="10"/>
      <c r="E264" s="10"/>
      <c r="F264" s="10"/>
      <c r="G264" s="10"/>
      <c r="H264" s="2"/>
    </row>
    <row r="265" spans="1:8">
      <c r="A265" s="10"/>
      <c r="B265" s="10"/>
      <c r="C265" s="10"/>
      <c r="D265" s="10"/>
      <c r="E265" s="10"/>
      <c r="F265" s="10"/>
      <c r="G265" s="10"/>
      <c r="H265" s="2"/>
    </row>
    <row r="266" spans="1:8">
      <c r="A266" s="10"/>
      <c r="B266" s="10"/>
      <c r="C266" s="10"/>
      <c r="D266" s="10"/>
      <c r="E266" s="10"/>
      <c r="F266" s="10"/>
      <c r="G266" s="10"/>
      <c r="H266" s="2"/>
    </row>
    <row r="267" spans="1:8">
      <c r="A267" s="10"/>
      <c r="B267" s="10"/>
      <c r="C267" s="10"/>
      <c r="D267" s="10"/>
      <c r="E267" s="10"/>
      <c r="F267" s="10"/>
      <c r="G267" s="10"/>
      <c r="H267" s="2"/>
    </row>
    <row r="268" spans="1:8">
      <c r="A268" s="10"/>
      <c r="B268" s="10"/>
      <c r="C268" s="10"/>
      <c r="D268" s="10"/>
      <c r="E268" s="10"/>
      <c r="F268" s="10"/>
      <c r="G268" s="10"/>
      <c r="H268" s="2"/>
    </row>
    <row r="269" spans="1:8">
      <c r="A269" s="10"/>
      <c r="B269" s="10"/>
      <c r="C269" s="10"/>
      <c r="D269" s="10"/>
      <c r="E269" s="10"/>
      <c r="F269" s="10"/>
      <c r="G269" s="10"/>
      <c r="H269" s="2"/>
    </row>
    <row r="270" spans="1:8">
      <c r="A270" s="10"/>
      <c r="B270" s="10"/>
      <c r="C270" s="10"/>
      <c r="D270" s="10"/>
      <c r="E270" s="10"/>
      <c r="F270" s="10"/>
      <c r="G270" s="10"/>
      <c r="H270" s="2"/>
    </row>
    <row r="271" spans="1:8">
      <c r="A271" s="10"/>
      <c r="B271" s="10"/>
      <c r="C271" s="10"/>
      <c r="D271" s="10"/>
      <c r="E271" s="10"/>
      <c r="F271" s="10"/>
      <c r="G271" s="10"/>
      <c r="H271" s="2"/>
    </row>
    <row r="272" spans="1:8">
      <c r="A272" s="10"/>
      <c r="B272" s="10"/>
      <c r="C272" s="10"/>
      <c r="D272" s="10"/>
      <c r="E272" s="10"/>
      <c r="F272" s="10"/>
      <c r="G272" s="10"/>
      <c r="H272" s="2"/>
    </row>
    <row r="273" spans="1:8">
      <c r="A273" s="10"/>
      <c r="B273" s="10"/>
      <c r="C273" s="10"/>
      <c r="D273" s="10"/>
      <c r="E273" s="10"/>
      <c r="F273" s="10"/>
      <c r="G273" s="10"/>
      <c r="H273" s="2"/>
    </row>
    <row r="274" spans="1:8">
      <c r="A274" s="10"/>
      <c r="B274" s="10"/>
      <c r="C274" s="10"/>
      <c r="D274" s="10"/>
      <c r="E274" s="10"/>
      <c r="F274" s="10"/>
      <c r="G274" s="10"/>
      <c r="H274" s="2"/>
    </row>
    <row r="275" spans="1:8">
      <c r="A275" s="10"/>
      <c r="B275" s="10"/>
      <c r="C275" s="10"/>
      <c r="D275" s="10"/>
      <c r="E275" s="10"/>
      <c r="F275" s="10"/>
      <c r="G275" s="10"/>
      <c r="H275" s="2"/>
    </row>
    <row r="276" spans="1:8">
      <c r="A276" s="10"/>
      <c r="B276" s="10"/>
      <c r="C276" s="10"/>
      <c r="D276" s="10"/>
      <c r="E276" s="10"/>
      <c r="F276" s="10"/>
      <c r="G276" s="10"/>
      <c r="H276" s="2"/>
    </row>
    <row r="277" spans="1:8">
      <c r="A277" s="10"/>
      <c r="B277" s="10"/>
      <c r="C277" s="10"/>
      <c r="D277" s="10"/>
      <c r="E277" s="10"/>
      <c r="F277" s="10"/>
      <c r="G277" s="10"/>
      <c r="H277" s="2"/>
    </row>
    <row r="278" spans="1:8">
      <c r="A278" s="10"/>
      <c r="B278" s="10"/>
      <c r="C278" s="10"/>
      <c r="D278" s="10"/>
      <c r="E278" s="10"/>
      <c r="F278" s="10"/>
      <c r="G278" s="10"/>
      <c r="H278" s="2"/>
    </row>
    <row r="279" spans="1:8">
      <c r="A279" s="10"/>
      <c r="B279" s="10"/>
      <c r="C279" s="10"/>
      <c r="D279" s="10"/>
      <c r="E279" s="10"/>
      <c r="F279" s="10"/>
      <c r="G279" s="10"/>
      <c r="H279" s="2"/>
    </row>
    <row r="280" spans="1:8">
      <c r="A280" s="10"/>
      <c r="B280" s="10"/>
      <c r="C280" s="10"/>
      <c r="D280" s="10"/>
      <c r="E280" s="10"/>
      <c r="F280" s="10"/>
      <c r="G280" s="10"/>
      <c r="H280" s="2"/>
    </row>
    <row r="281" spans="1:8">
      <c r="A281" s="10"/>
      <c r="B281" s="10"/>
      <c r="C281" s="10"/>
      <c r="D281" s="10"/>
      <c r="E281" s="10"/>
      <c r="F281" s="10"/>
      <c r="G281" s="10"/>
      <c r="H281" s="2"/>
    </row>
    <row r="282" spans="1:8">
      <c r="A282" s="10"/>
      <c r="B282" s="10"/>
      <c r="C282" s="10"/>
      <c r="D282" s="10"/>
      <c r="E282" s="10"/>
      <c r="F282" s="10"/>
      <c r="G282" s="10"/>
      <c r="H282" s="2"/>
    </row>
    <row r="283" spans="1:8">
      <c r="A283" s="10"/>
      <c r="B283" s="10"/>
      <c r="C283" s="10"/>
      <c r="D283" s="10"/>
      <c r="E283" s="10"/>
      <c r="F283" s="10"/>
      <c r="G283" s="10"/>
      <c r="H283" s="2"/>
    </row>
    <row r="284" spans="1:8">
      <c r="A284" s="10"/>
      <c r="B284" s="10"/>
      <c r="C284" s="10"/>
      <c r="D284" s="10"/>
      <c r="E284" s="10"/>
      <c r="F284" s="10"/>
      <c r="G284" s="10"/>
      <c r="H284" s="2"/>
    </row>
    <row r="285" spans="1:8">
      <c r="A285" s="10"/>
      <c r="B285" s="10"/>
      <c r="C285" s="10"/>
      <c r="D285" s="10"/>
      <c r="E285" s="10"/>
      <c r="F285" s="10"/>
      <c r="G285" s="10"/>
      <c r="H285" s="2"/>
    </row>
    <row r="286" spans="1:8">
      <c r="A286" s="10"/>
      <c r="B286" s="10"/>
      <c r="C286" s="10"/>
      <c r="D286" s="10"/>
      <c r="E286" s="10"/>
      <c r="F286" s="10"/>
      <c r="G286" s="10"/>
      <c r="H286" s="2"/>
    </row>
    <row r="287" spans="1:8">
      <c r="A287" s="10"/>
      <c r="B287" s="10"/>
      <c r="C287" s="10"/>
      <c r="D287" s="10"/>
      <c r="E287" s="10"/>
      <c r="F287" s="10"/>
      <c r="G287" s="10"/>
      <c r="H287" s="2"/>
    </row>
    <row r="288" spans="1:8">
      <c r="A288" s="10"/>
      <c r="B288" s="10"/>
      <c r="C288" s="10"/>
      <c r="D288" s="10"/>
      <c r="E288" s="10"/>
      <c r="F288" s="10"/>
      <c r="G288" s="10"/>
      <c r="H288" s="2"/>
    </row>
    <row r="289" spans="1:8">
      <c r="A289" s="10"/>
      <c r="B289" s="10"/>
      <c r="C289" s="10"/>
      <c r="D289" s="10"/>
      <c r="E289" s="10"/>
      <c r="F289" s="10"/>
      <c r="G289" s="10"/>
      <c r="H289" s="2"/>
    </row>
    <row r="290" spans="1:8">
      <c r="A290" s="10"/>
      <c r="B290" s="10"/>
      <c r="C290" s="10"/>
      <c r="D290" s="10"/>
      <c r="E290" s="10"/>
      <c r="F290" s="10"/>
      <c r="G290" s="10"/>
      <c r="H290" s="2"/>
    </row>
    <row r="291" spans="1:8">
      <c r="A291" s="10"/>
      <c r="B291" s="10"/>
      <c r="C291" s="10"/>
      <c r="D291" s="10"/>
      <c r="E291" s="10"/>
      <c r="F291" s="10"/>
      <c r="G291" s="10"/>
      <c r="H291" s="2"/>
    </row>
    <row r="292" spans="1:8">
      <c r="A292" s="10"/>
      <c r="B292" s="10"/>
      <c r="C292" s="10"/>
      <c r="D292" s="10"/>
      <c r="E292" s="10"/>
      <c r="F292" s="10"/>
      <c r="G292" s="10"/>
      <c r="H292" s="2"/>
    </row>
    <row r="293" spans="1:8">
      <c r="A293" s="10"/>
      <c r="B293" s="10"/>
      <c r="C293" s="10"/>
      <c r="D293" s="10"/>
      <c r="E293" s="10"/>
      <c r="F293" s="10"/>
      <c r="G293" s="10"/>
      <c r="H293" s="2"/>
    </row>
    <row r="294" spans="1:8">
      <c r="A294" s="10"/>
      <c r="B294" s="10"/>
      <c r="C294" s="10"/>
      <c r="D294" s="10"/>
      <c r="E294" s="10"/>
      <c r="F294" s="10"/>
      <c r="G294" s="10"/>
      <c r="H294" s="2"/>
    </row>
    <row r="295" spans="1:8">
      <c r="A295" s="10"/>
      <c r="B295" s="10"/>
      <c r="C295" s="10"/>
      <c r="D295" s="10"/>
      <c r="E295" s="10"/>
      <c r="F295" s="10"/>
      <c r="G295" s="10"/>
      <c r="H295" s="2"/>
    </row>
    <row r="296" spans="1:8">
      <c r="A296" s="10"/>
      <c r="B296" s="10"/>
      <c r="C296" s="10"/>
      <c r="D296" s="10"/>
      <c r="E296" s="10"/>
      <c r="F296" s="10"/>
      <c r="G296" s="10"/>
      <c r="H296" s="2"/>
    </row>
    <row r="297" spans="1:8">
      <c r="A297" s="10"/>
      <c r="B297" s="10"/>
      <c r="C297" s="10"/>
      <c r="D297" s="10"/>
      <c r="E297" s="10"/>
      <c r="F297" s="10"/>
      <c r="G297" s="10"/>
      <c r="H297" s="2"/>
    </row>
    <row r="298" spans="1:8">
      <c r="A298" s="10"/>
      <c r="B298" s="10"/>
      <c r="C298" s="10"/>
      <c r="D298" s="10"/>
      <c r="E298" s="10"/>
      <c r="F298" s="10"/>
      <c r="G298" s="10"/>
      <c r="H298" s="2"/>
    </row>
    <row r="299" spans="1:8">
      <c r="A299" s="10"/>
      <c r="B299" s="10"/>
      <c r="C299" s="10"/>
      <c r="D299" s="10"/>
      <c r="E299" s="10"/>
      <c r="F299" s="10"/>
      <c r="G299" s="10"/>
      <c r="H299" s="2"/>
    </row>
    <row r="300" spans="1:8">
      <c r="A300" s="10"/>
      <c r="B300" s="10"/>
      <c r="C300" s="10"/>
      <c r="D300" s="10"/>
      <c r="E300" s="10"/>
      <c r="F300" s="10"/>
      <c r="G300" s="10"/>
      <c r="H300" s="2"/>
    </row>
    <row r="301" spans="1:8">
      <c r="A301" s="10"/>
      <c r="B301" s="10"/>
      <c r="C301" s="10"/>
      <c r="D301" s="10"/>
      <c r="E301" s="10"/>
      <c r="F301" s="10"/>
      <c r="G301" s="10"/>
      <c r="H301" s="2"/>
    </row>
  </sheetData>
  <mergeCells count="2">
    <mergeCell ref="K3:P4"/>
    <mergeCell ref="K5:P6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1"/>
  <sheetViews>
    <sheetView workbookViewId="0">
      <selection activeCell="C13" sqref="C13"/>
    </sheetView>
  </sheetViews>
  <sheetFormatPr defaultRowHeight="15"/>
  <cols>
    <col min="1" max="1" width="11.140625" customWidth="1"/>
    <col min="3" max="3" width="18.85546875" customWidth="1"/>
    <col min="4" max="4" width="38.85546875" customWidth="1"/>
    <col min="14" max="14" width="21.85546875" customWidth="1"/>
    <col min="15" max="15" width="15.7109375" customWidth="1"/>
    <col min="16" max="16" width="16.42578125" customWidth="1"/>
  </cols>
  <sheetData>
    <row r="1" spans="1:16">
      <c r="A1" s="28" t="s">
        <v>69</v>
      </c>
      <c r="B1" s="28" t="s">
        <v>191</v>
      </c>
      <c r="C1" s="28" t="s">
        <v>192</v>
      </c>
      <c r="D1" s="28" t="s">
        <v>33</v>
      </c>
    </row>
    <row r="2" spans="1:16" s="28" customFormat="1">
      <c r="A2" s="31">
        <v>42796</v>
      </c>
      <c r="B2" s="32" t="s">
        <v>193</v>
      </c>
      <c r="C2" s="28" t="s">
        <v>194</v>
      </c>
      <c r="D2" s="47" t="s">
        <v>195</v>
      </c>
    </row>
    <row r="3" spans="1:16">
      <c r="A3" s="44">
        <v>42809</v>
      </c>
      <c r="B3" s="45" t="s">
        <v>196</v>
      </c>
      <c r="C3" s="46" t="s">
        <v>197</v>
      </c>
      <c r="D3" s="48" t="s">
        <v>198</v>
      </c>
    </row>
    <row r="4" spans="1:16">
      <c r="A4" s="44">
        <v>42822</v>
      </c>
      <c r="B4" s="32" t="s">
        <v>199</v>
      </c>
      <c r="C4" s="46" t="s">
        <v>194</v>
      </c>
      <c r="D4" t="s">
        <v>200</v>
      </c>
    </row>
    <row r="5" spans="1:16">
      <c r="A5" s="44">
        <v>42832</v>
      </c>
      <c r="B5" s="45" t="s">
        <v>201</v>
      </c>
      <c r="C5" s="46" t="s">
        <v>197</v>
      </c>
      <c r="D5" t="s">
        <v>202</v>
      </c>
      <c r="N5" t="s">
        <v>203</v>
      </c>
    </row>
    <row r="6" spans="1:16">
      <c r="A6" s="66">
        <v>42851</v>
      </c>
      <c r="B6" s="45" t="s">
        <v>204</v>
      </c>
      <c r="C6" s="46" t="s">
        <v>205</v>
      </c>
      <c r="D6" t="s">
        <v>206</v>
      </c>
      <c r="N6" s="133" t="s">
        <v>207</v>
      </c>
      <c r="O6" s="133" t="s">
        <v>208</v>
      </c>
      <c r="P6" s="133" t="s">
        <v>209</v>
      </c>
    </row>
    <row r="7" spans="1:16">
      <c r="A7" s="66">
        <v>43516</v>
      </c>
      <c r="B7" s="45" t="s">
        <v>210</v>
      </c>
      <c r="C7" s="46" t="s">
        <v>211</v>
      </c>
      <c r="D7" t="s">
        <v>212</v>
      </c>
      <c r="N7" s="134"/>
      <c r="O7" s="135"/>
      <c r="P7" s="134"/>
    </row>
    <row r="8" spans="1:16">
      <c r="A8" s="66">
        <v>45174</v>
      </c>
      <c r="B8" s="45" t="s">
        <v>213</v>
      </c>
      <c r="C8" s="46" t="s">
        <v>214</v>
      </c>
      <c r="D8" t="s">
        <v>215</v>
      </c>
      <c r="N8" s="135" t="s">
        <v>216</v>
      </c>
      <c r="O8" s="135">
        <v>10</v>
      </c>
      <c r="P8" s="135">
        <v>25</v>
      </c>
    </row>
    <row r="9" spans="1:16">
      <c r="A9" s="66">
        <v>45225</v>
      </c>
      <c r="B9" s="30" t="s">
        <v>217</v>
      </c>
      <c r="C9" s="46" t="s">
        <v>214</v>
      </c>
      <c r="D9" t="s">
        <v>218</v>
      </c>
      <c r="N9" s="135" t="s">
        <v>12</v>
      </c>
      <c r="O9" s="135">
        <v>4.9000000000000004</v>
      </c>
      <c r="P9" s="135">
        <v>9.1999999999999993</v>
      </c>
    </row>
    <row r="10" spans="1:16">
      <c r="A10" s="66">
        <v>45496</v>
      </c>
      <c r="B10" s="30" t="s">
        <v>219</v>
      </c>
      <c r="C10" s="46" t="s">
        <v>214</v>
      </c>
      <c r="D10" t="s">
        <v>220</v>
      </c>
      <c r="N10" s="135" t="s">
        <v>221</v>
      </c>
      <c r="O10" s="135">
        <v>0.05</v>
      </c>
      <c r="P10" s="135">
        <v>29.65</v>
      </c>
    </row>
    <row r="11" spans="1:16">
      <c r="B11" s="30"/>
      <c r="N11" s="135" t="s">
        <v>222</v>
      </c>
      <c r="O11" s="135">
        <v>10</v>
      </c>
      <c r="P11" s="135">
        <v>60</v>
      </c>
    </row>
    <row r="12" spans="1:16">
      <c r="B12" s="30"/>
      <c r="N12" s="135" t="s">
        <v>223</v>
      </c>
      <c r="O12" s="135">
        <v>0.20399999999999999</v>
      </c>
      <c r="P12" s="135">
        <v>120.24</v>
      </c>
    </row>
    <row r="13" spans="1:16">
      <c r="B13" s="30"/>
      <c r="N13" s="135" t="s">
        <v>224</v>
      </c>
      <c r="O13" s="135">
        <v>2.4E-2</v>
      </c>
      <c r="P13" s="135">
        <v>51.9</v>
      </c>
    </row>
    <row r="14" spans="1:16">
      <c r="B14" s="30"/>
      <c r="N14" s="135" t="s">
        <v>225</v>
      </c>
      <c r="O14" s="135">
        <v>0.16</v>
      </c>
      <c r="P14" s="135">
        <v>236.9</v>
      </c>
    </row>
    <row r="15" spans="1:16">
      <c r="B15" s="30"/>
      <c r="N15" s="135" t="s">
        <v>226</v>
      </c>
      <c r="O15" s="135">
        <v>3.9E-2</v>
      </c>
      <c r="P15" s="135">
        <v>156</v>
      </c>
    </row>
    <row r="16" spans="1:16">
      <c r="B16" s="30"/>
      <c r="N16" s="135" t="s">
        <v>227</v>
      </c>
      <c r="O16" s="135">
        <v>9.6000000000000002E-2</v>
      </c>
      <c r="P16" s="135">
        <v>278.39999999999998</v>
      </c>
    </row>
    <row r="17" spans="2:16">
      <c r="B17" s="30"/>
      <c r="N17" s="135" t="s">
        <v>228</v>
      </c>
      <c r="O17" s="135">
        <v>0.32</v>
      </c>
      <c r="P17" s="135">
        <v>279.72000000000003</v>
      </c>
    </row>
    <row r="18" spans="2:16">
      <c r="B18" s="30"/>
      <c r="N18" s="135" t="s">
        <v>229</v>
      </c>
      <c r="O18" s="135">
        <v>1.99</v>
      </c>
      <c r="P18" s="135">
        <v>360</v>
      </c>
    </row>
    <row r="19" spans="2:16">
      <c r="B19" s="30"/>
      <c r="N19" s="135" t="s">
        <v>230</v>
      </c>
      <c r="O19" s="135">
        <v>5.6000000000000001E-2</v>
      </c>
      <c r="P19" s="135">
        <v>44.92</v>
      </c>
    </row>
    <row r="20" spans="2:16">
      <c r="B20" s="30"/>
      <c r="N20" s="135" t="s">
        <v>231</v>
      </c>
      <c r="O20" s="135">
        <v>0</v>
      </c>
      <c r="P20" s="135">
        <v>0</v>
      </c>
    </row>
    <row r="21" spans="2:16">
      <c r="B21" s="3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73"/>
  <sheetViews>
    <sheetView zoomScaleNormal="100" workbookViewId="0">
      <selection activeCell="A2" sqref="A2"/>
    </sheetView>
  </sheetViews>
  <sheetFormatPr defaultRowHeight="15"/>
  <cols>
    <col min="2" max="2" width="10.7109375" bestFit="1" customWidth="1"/>
    <col min="3" max="3" width="12.28515625" bestFit="1" customWidth="1"/>
    <col min="13" max="13" width="11.28515625" bestFit="1" customWidth="1"/>
    <col min="15" max="15" width="2.140625" style="2" customWidth="1"/>
    <col min="16" max="16" width="14.85546875" style="2" customWidth="1"/>
    <col min="17" max="21" width="9.140625" style="2"/>
    <col min="22" max="22" width="8.5703125" style="2" bestFit="1" customWidth="1"/>
    <col min="23" max="24" width="9.140625" style="2"/>
    <col min="25" max="25" width="9.85546875" style="2" customWidth="1"/>
    <col min="26" max="28" width="9.140625" style="2"/>
  </cols>
  <sheetData>
    <row r="1" spans="1:25" ht="41.25" customHeight="1">
      <c r="A1" s="117" t="s">
        <v>5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P1" s="49"/>
      <c r="Q1" s="119"/>
      <c r="R1" s="119"/>
      <c r="S1" s="119"/>
      <c r="T1" s="119"/>
      <c r="U1" s="119"/>
      <c r="V1" s="119"/>
      <c r="W1" s="119"/>
      <c r="X1" s="119"/>
      <c r="Y1" s="119"/>
    </row>
    <row r="2" spans="1:25" ht="21" customHeight="1">
      <c r="A2" s="118" t="s">
        <v>6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P2" s="120"/>
      <c r="Q2" s="119"/>
      <c r="R2" s="121"/>
      <c r="S2" s="121"/>
      <c r="T2" s="121"/>
      <c r="U2" s="121"/>
      <c r="V2" s="121"/>
      <c r="W2" s="121"/>
      <c r="X2" s="121"/>
      <c r="Y2" s="121"/>
    </row>
    <row r="3" spans="1:25" ht="18.75" customHeight="1">
      <c r="A3" s="130" t="s">
        <v>7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P3" s="122"/>
      <c r="Q3" s="119"/>
      <c r="R3" s="119"/>
      <c r="S3" s="119"/>
      <c r="T3" s="119"/>
      <c r="U3" s="119"/>
      <c r="V3" s="119"/>
      <c r="W3" s="119"/>
      <c r="X3" s="119"/>
      <c r="Y3" s="119"/>
    </row>
    <row r="4" spans="1:25" ht="18.75" customHeight="1">
      <c r="A4" s="118" t="s">
        <v>8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P4" s="122"/>
      <c r="Q4" s="119"/>
      <c r="R4" s="119"/>
      <c r="S4" s="119"/>
      <c r="T4" s="119"/>
      <c r="U4" s="119"/>
      <c r="V4" s="119"/>
      <c r="W4" s="119"/>
      <c r="X4" s="119"/>
      <c r="Y4" s="119"/>
    </row>
    <row r="5" spans="1:25" ht="20.25" customHeight="1" thickBot="1">
      <c r="A5" s="1" t="s">
        <v>9</v>
      </c>
      <c r="B5" s="1" t="s">
        <v>10</v>
      </c>
      <c r="C5" s="1" t="s">
        <v>11</v>
      </c>
      <c r="D5" s="1" t="s">
        <v>12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18</v>
      </c>
      <c r="K5" s="1" t="s">
        <v>19</v>
      </c>
      <c r="L5" s="1" t="s">
        <v>20</v>
      </c>
      <c r="M5" s="1" t="s">
        <v>21</v>
      </c>
      <c r="N5" s="1" t="s">
        <v>22</v>
      </c>
      <c r="O5" s="6"/>
      <c r="P5" s="122"/>
      <c r="Q5" s="213"/>
      <c r="R5" s="213"/>
      <c r="S5" s="213"/>
      <c r="T5" s="213"/>
      <c r="U5" s="213"/>
      <c r="V5" s="213"/>
      <c r="W5" s="213"/>
      <c r="X5" s="213"/>
      <c r="Y5" s="213"/>
    </row>
    <row r="6" spans="1:25" ht="18" customHeight="1">
      <c r="A6" s="6"/>
      <c r="B6" s="6"/>
      <c r="C6" s="6" t="s">
        <v>23</v>
      </c>
      <c r="D6" s="6"/>
      <c r="E6" s="6" t="s">
        <v>24</v>
      </c>
      <c r="F6" s="6" t="s">
        <v>25</v>
      </c>
      <c r="G6" s="6" t="s">
        <v>26</v>
      </c>
      <c r="H6" s="6" t="s">
        <v>26</v>
      </c>
      <c r="I6" s="6" t="s">
        <v>26</v>
      </c>
      <c r="J6" s="6" t="s">
        <v>26</v>
      </c>
      <c r="K6" s="6" t="s">
        <v>26</v>
      </c>
      <c r="L6" s="6" t="s">
        <v>26</v>
      </c>
      <c r="M6" s="6" t="s">
        <v>27</v>
      </c>
      <c r="N6" s="6" t="s">
        <v>26</v>
      </c>
      <c r="O6" s="6"/>
      <c r="P6" s="119"/>
      <c r="Q6" s="213"/>
      <c r="R6" s="213"/>
      <c r="S6" s="213"/>
      <c r="T6" s="213"/>
      <c r="U6" s="213"/>
      <c r="V6" s="213"/>
      <c r="W6" s="213"/>
      <c r="X6" s="213"/>
      <c r="Y6" s="213"/>
    </row>
    <row r="7" spans="1:25" ht="15.75">
      <c r="A7" s="18" t="s">
        <v>28</v>
      </c>
      <c r="B7" s="18" t="s">
        <v>28</v>
      </c>
      <c r="C7" s="18" t="s">
        <v>28</v>
      </c>
      <c r="D7" s="18" t="s">
        <v>28</v>
      </c>
      <c r="E7" s="114" t="s">
        <v>28</v>
      </c>
      <c r="F7" s="115">
        <v>10</v>
      </c>
      <c r="G7" s="114" t="s">
        <v>28</v>
      </c>
      <c r="H7" s="114" t="s">
        <v>28</v>
      </c>
      <c r="I7" s="114" t="s">
        <v>28</v>
      </c>
      <c r="J7" s="114" t="s">
        <v>28</v>
      </c>
      <c r="K7" s="114" t="s">
        <v>28</v>
      </c>
      <c r="L7" s="114" t="s">
        <v>28</v>
      </c>
      <c r="M7" s="114" t="s">
        <v>28</v>
      </c>
      <c r="N7" s="116">
        <v>9.9999999999999995E-7</v>
      </c>
      <c r="P7" s="119"/>
      <c r="Q7" s="213"/>
      <c r="R7" s="213"/>
      <c r="S7" s="213"/>
      <c r="T7" s="213"/>
      <c r="U7" s="213"/>
      <c r="V7" s="213"/>
      <c r="W7" s="213"/>
      <c r="X7" s="213"/>
      <c r="Y7" s="213"/>
    </row>
    <row r="8" spans="1:25" ht="15.75" thickBot="1">
      <c r="A8" s="18" t="s">
        <v>28</v>
      </c>
      <c r="B8" s="18" t="s">
        <v>28</v>
      </c>
      <c r="C8" s="18" t="s">
        <v>28</v>
      </c>
      <c r="D8" s="18" t="s">
        <v>28</v>
      </c>
      <c r="E8" s="114" t="s">
        <v>28</v>
      </c>
      <c r="F8" s="115">
        <v>10</v>
      </c>
      <c r="G8" s="114" t="s">
        <v>28</v>
      </c>
      <c r="H8" s="114" t="s">
        <v>28</v>
      </c>
      <c r="I8" s="114" t="s">
        <v>28</v>
      </c>
      <c r="J8" s="114" t="s">
        <v>28</v>
      </c>
      <c r="K8" s="114" t="s">
        <v>28</v>
      </c>
      <c r="L8" s="114" t="s">
        <v>28</v>
      </c>
      <c r="M8" s="114" t="s">
        <v>28</v>
      </c>
      <c r="N8" s="116">
        <v>9.9999999999999995E-7</v>
      </c>
      <c r="P8" s="4" t="s">
        <v>29</v>
      </c>
      <c r="R8" s="3"/>
      <c r="S8" s="3"/>
      <c r="T8" s="3"/>
      <c r="U8" s="3"/>
      <c r="V8" s="3"/>
      <c r="W8" s="3"/>
    </row>
    <row r="9" spans="1:25">
      <c r="A9" s="18" t="s">
        <v>28</v>
      </c>
      <c r="B9" s="18" t="s">
        <v>28</v>
      </c>
      <c r="C9" s="18" t="s">
        <v>28</v>
      </c>
      <c r="D9" s="18" t="s">
        <v>28</v>
      </c>
      <c r="E9" s="114" t="s">
        <v>28</v>
      </c>
      <c r="F9" s="115">
        <v>10</v>
      </c>
      <c r="G9" s="114" t="s">
        <v>28</v>
      </c>
      <c r="H9" s="114" t="s">
        <v>28</v>
      </c>
      <c r="I9" s="114" t="s">
        <v>28</v>
      </c>
      <c r="J9" s="114" t="s">
        <v>28</v>
      </c>
      <c r="K9" s="114" t="s">
        <v>28</v>
      </c>
      <c r="L9" s="114" t="s">
        <v>28</v>
      </c>
      <c r="M9" s="114" t="s">
        <v>28</v>
      </c>
      <c r="N9" s="116">
        <v>9.9999999999999995E-7</v>
      </c>
      <c r="Q9" s="13" t="s">
        <v>30</v>
      </c>
      <c r="R9" s="13" t="s">
        <v>12</v>
      </c>
      <c r="S9" s="13" t="s">
        <v>13</v>
      </c>
      <c r="T9" s="13" t="s">
        <v>14</v>
      </c>
      <c r="U9" s="13" t="s">
        <v>15</v>
      </c>
      <c r="V9" s="13" t="s">
        <v>16</v>
      </c>
    </row>
    <row r="10" spans="1:25" ht="15" customHeight="1">
      <c r="A10" s="18" t="s">
        <v>28</v>
      </c>
      <c r="B10" s="18" t="s">
        <v>28</v>
      </c>
      <c r="C10" s="18" t="s">
        <v>28</v>
      </c>
      <c r="D10" s="18" t="s">
        <v>28</v>
      </c>
      <c r="E10" s="114" t="s">
        <v>28</v>
      </c>
      <c r="F10" s="115">
        <v>10</v>
      </c>
      <c r="G10" s="114" t="s">
        <v>28</v>
      </c>
      <c r="H10" s="114" t="s">
        <v>28</v>
      </c>
      <c r="I10" s="114" t="s">
        <v>28</v>
      </c>
      <c r="J10" s="114" t="s">
        <v>28</v>
      </c>
      <c r="K10" s="114" t="s">
        <v>28</v>
      </c>
      <c r="L10" s="114" t="s">
        <v>28</v>
      </c>
      <c r="M10" s="114" t="s">
        <v>28</v>
      </c>
      <c r="N10" s="116">
        <v>9.9999999999999995E-7</v>
      </c>
      <c r="P10" s="14" t="s">
        <v>31</v>
      </c>
      <c r="Q10" s="10" t="str">
        <f t="shared" ref="Q10:V10" si="0">IF(ISNUMBER(C$7),MIN(C$7:C$44),"*")</f>
        <v>*</v>
      </c>
      <c r="R10" s="10" t="str">
        <f t="shared" si="0"/>
        <v>*</v>
      </c>
      <c r="S10" s="10" t="str">
        <f t="shared" si="0"/>
        <v>*</v>
      </c>
      <c r="T10" s="10">
        <f t="shared" si="0"/>
        <v>10</v>
      </c>
      <c r="U10" s="10" t="str">
        <f t="shared" si="0"/>
        <v>*</v>
      </c>
      <c r="V10" s="10" t="str">
        <f t="shared" si="0"/>
        <v>*</v>
      </c>
    </row>
    <row r="11" spans="1:25">
      <c r="A11" s="18" t="s">
        <v>28</v>
      </c>
      <c r="B11" s="18" t="s">
        <v>28</v>
      </c>
      <c r="C11" s="18" t="s">
        <v>28</v>
      </c>
      <c r="D11" s="18" t="s">
        <v>28</v>
      </c>
      <c r="E11" s="114" t="s">
        <v>28</v>
      </c>
      <c r="F11" s="115">
        <v>10</v>
      </c>
      <c r="G11" s="114" t="s">
        <v>28</v>
      </c>
      <c r="H11" s="114" t="s">
        <v>28</v>
      </c>
      <c r="I11" s="114" t="s">
        <v>28</v>
      </c>
      <c r="J11" s="114" t="s">
        <v>28</v>
      </c>
      <c r="K11" s="114" t="s">
        <v>28</v>
      </c>
      <c r="L11" s="114" t="s">
        <v>28</v>
      </c>
      <c r="M11" s="114" t="s">
        <v>28</v>
      </c>
      <c r="N11" s="116">
        <v>9.9999999999999995E-7</v>
      </c>
      <c r="P11" s="14" t="s">
        <v>32</v>
      </c>
      <c r="Q11" s="10" t="str">
        <f t="shared" ref="Q11:V11" si="1">IF(ISNUMBER(C$7),MAX(C$7:C$44),"*")</f>
        <v>*</v>
      </c>
      <c r="R11" s="10" t="str">
        <f t="shared" si="1"/>
        <v>*</v>
      </c>
      <c r="S11" s="10" t="str">
        <f t="shared" si="1"/>
        <v>*</v>
      </c>
      <c r="T11" s="10">
        <f t="shared" si="1"/>
        <v>10</v>
      </c>
      <c r="U11" s="10" t="str">
        <f t="shared" si="1"/>
        <v>*</v>
      </c>
      <c r="V11" s="10" t="str">
        <f t="shared" si="1"/>
        <v>*</v>
      </c>
    </row>
    <row r="12" spans="1:25" ht="15" customHeight="1">
      <c r="A12" s="18" t="s">
        <v>28</v>
      </c>
      <c r="B12" s="18" t="s">
        <v>28</v>
      </c>
      <c r="C12" s="18" t="s">
        <v>28</v>
      </c>
      <c r="D12" s="18" t="s">
        <v>28</v>
      </c>
      <c r="E12" s="114" t="s">
        <v>28</v>
      </c>
      <c r="F12" s="115">
        <v>10</v>
      </c>
      <c r="G12" s="114" t="s">
        <v>28</v>
      </c>
      <c r="H12" s="114" t="s">
        <v>28</v>
      </c>
      <c r="I12" s="114" t="s">
        <v>28</v>
      </c>
      <c r="J12" s="114" t="s">
        <v>28</v>
      </c>
      <c r="K12" s="114" t="s">
        <v>28</v>
      </c>
      <c r="L12" s="114" t="s">
        <v>28</v>
      </c>
      <c r="M12" s="114" t="s">
        <v>28</v>
      </c>
      <c r="N12" s="116">
        <v>9.9999999999999995E-7</v>
      </c>
      <c r="P12" s="15">
        <v>0.1</v>
      </c>
      <c r="Q12" s="9" t="str">
        <f t="shared" ref="Q12:V12" si="2">IF(ISNUMBER(C$7),PERCENTILE(C$7:C$44,0.1),"*")</f>
        <v>*</v>
      </c>
      <c r="R12" s="9" t="str">
        <f t="shared" si="2"/>
        <v>*</v>
      </c>
      <c r="S12" s="9" t="str">
        <f t="shared" si="2"/>
        <v>*</v>
      </c>
      <c r="T12" s="9">
        <f t="shared" si="2"/>
        <v>10</v>
      </c>
      <c r="U12" s="9" t="str">
        <f t="shared" si="2"/>
        <v>*</v>
      </c>
      <c r="V12" s="9" t="str">
        <f t="shared" si="2"/>
        <v>*</v>
      </c>
    </row>
    <row r="13" spans="1:25">
      <c r="A13" s="18" t="s">
        <v>28</v>
      </c>
      <c r="B13" s="18" t="s">
        <v>28</v>
      </c>
      <c r="C13" s="18" t="s">
        <v>28</v>
      </c>
      <c r="D13" s="18" t="s">
        <v>28</v>
      </c>
      <c r="E13" s="114" t="s">
        <v>28</v>
      </c>
      <c r="F13" s="115">
        <v>10</v>
      </c>
      <c r="G13" s="114" t="s">
        <v>28</v>
      </c>
      <c r="H13" s="114" t="s">
        <v>28</v>
      </c>
      <c r="I13" s="114" t="s">
        <v>28</v>
      </c>
      <c r="J13" s="114" t="s">
        <v>28</v>
      </c>
      <c r="K13" s="114" t="s">
        <v>28</v>
      </c>
      <c r="L13" s="114" t="s">
        <v>28</v>
      </c>
      <c r="M13" s="114" t="s">
        <v>28</v>
      </c>
      <c r="N13" s="116">
        <v>9.9999999999999995E-7</v>
      </c>
      <c r="P13" s="15">
        <v>0.9</v>
      </c>
      <c r="Q13" s="9" t="str">
        <f t="shared" ref="Q13:V13" si="3">IF(ISNUMBER(C$7),PERCENTILE(C$7:C$44,0.9),"*")</f>
        <v>*</v>
      </c>
      <c r="R13" s="9" t="str">
        <f t="shared" si="3"/>
        <v>*</v>
      </c>
      <c r="S13" s="9" t="str">
        <f t="shared" si="3"/>
        <v>*</v>
      </c>
      <c r="T13" s="9">
        <f t="shared" si="3"/>
        <v>10</v>
      </c>
      <c r="U13" s="9" t="str">
        <f t="shared" si="3"/>
        <v>*</v>
      </c>
      <c r="V13" s="9" t="str">
        <f t="shared" si="3"/>
        <v>*</v>
      </c>
    </row>
    <row r="14" spans="1:25">
      <c r="A14" s="18" t="s">
        <v>28</v>
      </c>
      <c r="B14" s="18" t="s">
        <v>28</v>
      </c>
      <c r="C14" s="18" t="s">
        <v>28</v>
      </c>
      <c r="D14" s="18" t="s">
        <v>28</v>
      </c>
      <c r="E14" s="114" t="s">
        <v>28</v>
      </c>
      <c r="F14" s="115">
        <v>10</v>
      </c>
      <c r="G14" s="114" t="s">
        <v>28</v>
      </c>
      <c r="H14" s="114" t="s">
        <v>28</v>
      </c>
      <c r="I14" s="114" t="s">
        <v>28</v>
      </c>
      <c r="J14" s="114" t="s">
        <v>28</v>
      </c>
      <c r="K14" s="114" t="s">
        <v>28</v>
      </c>
      <c r="L14" s="114" t="s">
        <v>28</v>
      </c>
      <c r="M14" s="114" t="s">
        <v>28</v>
      </c>
      <c r="N14" s="116">
        <v>9.9999999999999995E-7</v>
      </c>
      <c r="P14" s="5"/>
    </row>
    <row r="15" spans="1:25">
      <c r="A15" s="18" t="s">
        <v>28</v>
      </c>
      <c r="B15" s="18" t="s">
        <v>28</v>
      </c>
      <c r="C15" s="18" t="s">
        <v>28</v>
      </c>
      <c r="D15" s="18" t="s">
        <v>28</v>
      </c>
      <c r="E15" s="114" t="s">
        <v>28</v>
      </c>
      <c r="F15" s="115">
        <v>10</v>
      </c>
      <c r="G15" s="114" t="s">
        <v>28</v>
      </c>
      <c r="H15" s="114" t="s">
        <v>28</v>
      </c>
      <c r="I15" s="114" t="s">
        <v>28</v>
      </c>
      <c r="J15" s="114" t="s">
        <v>28</v>
      </c>
      <c r="K15" s="114" t="s">
        <v>28</v>
      </c>
      <c r="L15" s="114" t="s">
        <v>28</v>
      </c>
      <c r="M15" s="114" t="s">
        <v>28</v>
      </c>
      <c r="N15" s="116">
        <v>9.9999999999999995E-7</v>
      </c>
      <c r="P15" s="5"/>
      <c r="Q15" s="8" t="s">
        <v>17</v>
      </c>
      <c r="R15" s="8" t="s">
        <v>18</v>
      </c>
      <c r="S15" s="8" t="s">
        <v>19</v>
      </c>
      <c r="T15" s="8" t="s">
        <v>20</v>
      </c>
      <c r="U15" s="8" t="s">
        <v>21</v>
      </c>
      <c r="V15" s="8" t="s">
        <v>22</v>
      </c>
      <c r="W15" s="7"/>
    </row>
    <row r="16" spans="1:25">
      <c r="A16" s="18" t="s">
        <v>28</v>
      </c>
      <c r="B16" s="18" t="s">
        <v>28</v>
      </c>
      <c r="C16" s="18" t="s">
        <v>28</v>
      </c>
      <c r="D16" s="18" t="s">
        <v>28</v>
      </c>
      <c r="E16" s="114" t="s">
        <v>28</v>
      </c>
      <c r="F16" s="115">
        <v>10</v>
      </c>
      <c r="G16" s="114" t="s">
        <v>28</v>
      </c>
      <c r="H16" s="114" t="s">
        <v>28</v>
      </c>
      <c r="I16" s="114" t="s">
        <v>28</v>
      </c>
      <c r="J16" s="114" t="s">
        <v>28</v>
      </c>
      <c r="K16" s="114" t="s">
        <v>28</v>
      </c>
      <c r="L16" s="114" t="s">
        <v>28</v>
      </c>
      <c r="M16" s="114" t="s">
        <v>28</v>
      </c>
      <c r="N16" s="116">
        <v>9.9999999999999995E-7</v>
      </c>
      <c r="P16" s="14" t="s">
        <v>31</v>
      </c>
      <c r="Q16" s="10" t="str">
        <f t="shared" ref="Q16:V16" si="4">IF(ISNUMBER(I$7),MIN(I$7:I$44),"*")</f>
        <v>*</v>
      </c>
      <c r="R16" s="10" t="str">
        <f t="shared" si="4"/>
        <v>*</v>
      </c>
      <c r="S16" s="10" t="str">
        <f t="shared" si="4"/>
        <v>*</v>
      </c>
      <c r="T16" s="10" t="str">
        <f t="shared" si="4"/>
        <v>*</v>
      </c>
      <c r="U16" s="10" t="str">
        <f t="shared" si="4"/>
        <v>*</v>
      </c>
      <c r="V16" s="10">
        <f t="shared" si="4"/>
        <v>9.9999999999999995E-7</v>
      </c>
    </row>
    <row r="17" spans="1:23">
      <c r="A17" s="18" t="s">
        <v>28</v>
      </c>
      <c r="B17" s="18" t="s">
        <v>28</v>
      </c>
      <c r="C17" s="18" t="s">
        <v>28</v>
      </c>
      <c r="D17" s="18" t="s">
        <v>28</v>
      </c>
      <c r="E17" s="114" t="s">
        <v>28</v>
      </c>
      <c r="F17" s="115">
        <v>10</v>
      </c>
      <c r="G17" s="114" t="s">
        <v>28</v>
      </c>
      <c r="H17" s="114" t="s">
        <v>28</v>
      </c>
      <c r="I17" s="114" t="s">
        <v>28</v>
      </c>
      <c r="J17" s="114" t="s">
        <v>28</v>
      </c>
      <c r="K17" s="114" t="s">
        <v>28</v>
      </c>
      <c r="L17" s="114" t="s">
        <v>28</v>
      </c>
      <c r="M17" s="114" t="s">
        <v>28</v>
      </c>
      <c r="N17" s="116">
        <v>9.9999999999999995E-7</v>
      </c>
      <c r="P17" s="14" t="s">
        <v>32</v>
      </c>
      <c r="Q17" s="10" t="str">
        <f t="shared" ref="Q17:V17" si="5">IF(ISNUMBER(I$7),MAX(I$7:I$44),"*")</f>
        <v>*</v>
      </c>
      <c r="R17" s="10" t="str">
        <f t="shared" si="5"/>
        <v>*</v>
      </c>
      <c r="S17" s="10" t="str">
        <f t="shared" si="5"/>
        <v>*</v>
      </c>
      <c r="T17" s="10" t="str">
        <f t="shared" si="5"/>
        <v>*</v>
      </c>
      <c r="U17" s="10" t="str">
        <f t="shared" si="5"/>
        <v>*</v>
      </c>
      <c r="V17" s="10">
        <f t="shared" si="5"/>
        <v>9.9999999999999995E-7</v>
      </c>
    </row>
    <row r="18" spans="1:23">
      <c r="A18" s="18" t="s">
        <v>28</v>
      </c>
      <c r="B18" s="18" t="s">
        <v>28</v>
      </c>
      <c r="C18" s="18" t="s">
        <v>28</v>
      </c>
      <c r="D18" s="18" t="s">
        <v>28</v>
      </c>
      <c r="E18" s="114" t="s">
        <v>28</v>
      </c>
      <c r="F18" s="115">
        <v>10</v>
      </c>
      <c r="G18" s="114" t="s">
        <v>28</v>
      </c>
      <c r="H18" s="114" t="s">
        <v>28</v>
      </c>
      <c r="I18" s="114" t="s">
        <v>28</v>
      </c>
      <c r="J18" s="114" t="s">
        <v>28</v>
      </c>
      <c r="K18" s="114" t="s">
        <v>28</v>
      </c>
      <c r="L18" s="114" t="s">
        <v>28</v>
      </c>
      <c r="M18" s="114" t="s">
        <v>28</v>
      </c>
      <c r="N18" s="116">
        <v>9.9999999999999995E-7</v>
      </c>
      <c r="P18" s="15">
        <v>0.1</v>
      </c>
      <c r="Q18" s="9" t="str">
        <f t="shared" ref="Q18:V18" si="6">IF(ISNUMBER(I$7),PERCENTILE(I$7:I$44,0.1),"*")</f>
        <v>*</v>
      </c>
      <c r="R18" s="9" t="str">
        <f t="shared" si="6"/>
        <v>*</v>
      </c>
      <c r="S18" s="9" t="str">
        <f t="shared" si="6"/>
        <v>*</v>
      </c>
      <c r="T18" s="9" t="str">
        <f t="shared" si="6"/>
        <v>*</v>
      </c>
      <c r="U18" s="9" t="str">
        <f t="shared" si="6"/>
        <v>*</v>
      </c>
      <c r="V18" s="9">
        <f t="shared" si="6"/>
        <v>9.9999999999999995E-7</v>
      </c>
    </row>
    <row r="19" spans="1:23">
      <c r="A19" s="18" t="s">
        <v>28</v>
      </c>
      <c r="B19" s="18" t="s">
        <v>28</v>
      </c>
      <c r="C19" s="18" t="s">
        <v>28</v>
      </c>
      <c r="D19" s="18" t="s">
        <v>28</v>
      </c>
      <c r="E19" s="114" t="s">
        <v>28</v>
      </c>
      <c r="F19" s="115">
        <v>10</v>
      </c>
      <c r="G19" s="114" t="s">
        <v>28</v>
      </c>
      <c r="H19" s="114" t="s">
        <v>28</v>
      </c>
      <c r="I19" s="114" t="s">
        <v>28</v>
      </c>
      <c r="J19" s="114" t="s">
        <v>28</v>
      </c>
      <c r="K19" s="114" t="s">
        <v>28</v>
      </c>
      <c r="L19" s="114" t="s">
        <v>28</v>
      </c>
      <c r="M19" s="114" t="s">
        <v>28</v>
      </c>
      <c r="N19" s="116">
        <v>9.9999999999999995E-7</v>
      </c>
      <c r="P19" s="15">
        <v>0.9</v>
      </c>
      <c r="Q19" s="9" t="str">
        <f t="shared" ref="Q19:V19" si="7">IF(ISNUMBER(I$7),PERCENTILE(I$7:I$44,0.9),"*")</f>
        <v>*</v>
      </c>
      <c r="R19" s="9" t="str">
        <f t="shared" si="7"/>
        <v>*</v>
      </c>
      <c r="S19" s="9" t="str">
        <f t="shared" si="7"/>
        <v>*</v>
      </c>
      <c r="T19" s="9" t="str">
        <f t="shared" si="7"/>
        <v>*</v>
      </c>
      <c r="U19" s="9" t="str">
        <f t="shared" si="7"/>
        <v>*</v>
      </c>
      <c r="V19" s="9">
        <f t="shared" si="7"/>
        <v>9.9999999999999995E-7</v>
      </c>
    </row>
    <row r="20" spans="1:23">
      <c r="A20" s="18" t="s">
        <v>28</v>
      </c>
      <c r="B20" s="18" t="s">
        <v>28</v>
      </c>
      <c r="C20" s="18" t="s">
        <v>28</v>
      </c>
      <c r="D20" s="18" t="s">
        <v>28</v>
      </c>
      <c r="E20" s="114" t="s">
        <v>28</v>
      </c>
      <c r="F20" s="115">
        <v>10</v>
      </c>
      <c r="G20" s="114" t="s">
        <v>28</v>
      </c>
      <c r="H20" s="114" t="s">
        <v>28</v>
      </c>
      <c r="I20" s="114" t="s">
        <v>28</v>
      </c>
      <c r="J20" s="114" t="s">
        <v>28</v>
      </c>
      <c r="K20" s="114" t="s">
        <v>28</v>
      </c>
      <c r="L20" s="114" t="s">
        <v>28</v>
      </c>
      <c r="M20" s="114" t="s">
        <v>28</v>
      </c>
      <c r="N20" s="116">
        <v>9.9999999999999995E-7</v>
      </c>
    </row>
    <row r="21" spans="1:23" ht="15.75" thickBot="1">
      <c r="A21" s="18" t="s">
        <v>28</v>
      </c>
      <c r="B21" s="18" t="s">
        <v>28</v>
      </c>
      <c r="C21" s="18" t="s">
        <v>28</v>
      </c>
      <c r="D21" s="18" t="s">
        <v>28</v>
      </c>
      <c r="E21" s="114" t="s">
        <v>28</v>
      </c>
      <c r="F21" s="115">
        <v>10</v>
      </c>
      <c r="G21" s="114" t="s">
        <v>28</v>
      </c>
      <c r="H21" s="114" t="s">
        <v>28</v>
      </c>
      <c r="I21" s="114" t="s">
        <v>28</v>
      </c>
      <c r="J21" s="114" t="s">
        <v>28</v>
      </c>
      <c r="K21" s="114" t="s">
        <v>28</v>
      </c>
      <c r="L21" s="114" t="s">
        <v>28</v>
      </c>
      <c r="M21" s="114" t="s">
        <v>28</v>
      </c>
      <c r="N21" s="116">
        <v>9.9999999999999995E-7</v>
      </c>
      <c r="P21" s="4" t="s">
        <v>33</v>
      </c>
      <c r="Q21" s="3"/>
      <c r="R21" s="3"/>
      <c r="S21" s="3"/>
      <c r="T21" s="3"/>
      <c r="U21" s="3"/>
      <c r="V21" s="3"/>
      <c r="W21" s="3"/>
    </row>
    <row r="22" spans="1:23">
      <c r="A22" s="18" t="s">
        <v>28</v>
      </c>
      <c r="B22" s="18" t="s">
        <v>28</v>
      </c>
      <c r="C22" s="18" t="s">
        <v>28</v>
      </c>
      <c r="D22" s="18" t="s">
        <v>28</v>
      </c>
      <c r="E22" s="114" t="s">
        <v>28</v>
      </c>
      <c r="F22" s="115">
        <v>10</v>
      </c>
      <c r="G22" s="114" t="s">
        <v>28</v>
      </c>
      <c r="H22" s="114" t="s">
        <v>28</v>
      </c>
      <c r="I22" s="114" t="s">
        <v>28</v>
      </c>
      <c r="J22" s="114" t="s">
        <v>28</v>
      </c>
      <c r="K22" s="114" t="s">
        <v>28</v>
      </c>
      <c r="L22" s="114" t="s">
        <v>28</v>
      </c>
      <c r="M22" s="114" t="s">
        <v>28</v>
      </c>
      <c r="N22" s="116">
        <v>9.9999999999999995E-7</v>
      </c>
      <c r="Q22" s="214" t="s">
        <v>34</v>
      </c>
      <c r="R22" s="215"/>
      <c r="S22" s="215"/>
      <c r="T22" s="215"/>
      <c r="U22" s="215"/>
      <c r="V22" s="215"/>
      <c r="W22" s="216"/>
    </row>
    <row r="23" spans="1:23">
      <c r="A23" s="18" t="s">
        <v>28</v>
      </c>
      <c r="B23" s="18" t="s">
        <v>28</v>
      </c>
      <c r="C23" s="18" t="s">
        <v>28</v>
      </c>
      <c r="D23" s="18" t="s">
        <v>28</v>
      </c>
      <c r="E23" s="114" t="s">
        <v>28</v>
      </c>
      <c r="F23" s="115">
        <v>10</v>
      </c>
      <c r="G23" s="114" t="s">
        <v>28</v>
      </c>
      <c r="H23" s="114" t="s">
        <v>28</v>
      </c>
      <c r="I23" s="114" t="s">
        <v>28</v>
      </c>
      <c r="J23" s="114" t="s">
        <v>28</v>
      </c>
      <c r="K23" s="114" t="s">
        <v>28</v>
      </c>
      <c r="L23" s="114" t="s">
        <v>28</v>
      </c>
      <c r="M23" s="114" t="s">
        <v>28</v>
      </c>
      <c r="N23" s="116">
        <v>9.9999999999999995E-7</v>
      </c>
      <c r="Q23" s="217" t="s">
        <v>35</v>
      </c>
      <c r="R23" s="218"/>
      <c r="S23" s="218"/>
      <c r="T23" s="218"/>
      <c r="U23" s="218"/>
      <c r="V23" s="218"/>
      <c r="W23" s="219"/>
    </row>
    <row r="24" spans="1:23">
      <c r="A24" s="18" t="s">
        <v>28</v>
      </c>
      <c r="B24" s="18" t="s">
        <v>28</v>
      </c>
      <c r="C24" s="18" t="s">
        <v>28</v>
      </c>
      <c r="D24" s="18" t="s">
        <v>28</v>
      </c>
      <c r="E24" s="114" t="s">
        <v>28</v>
      </c>
      <c r="F24" s="115">
        <v>10</v>
      </c>
      <c r="G24" s="114" t="s">
        <v>28</v>
      </c>
      <c r="H24" s="114" t="s">
        <v>28</v>
      </c>
      <c r="I24" s="114" t="s">
        <v>28</v>
      </c>
      <c r="J24" s="114" t="s">
        <v>28</v>
      </c>
      <c r="K24" s="114" t="s">
        <v>28</v>
      </c>
      <c r="L24" s="114" t="s">
        <v>28</v>
      </c>
      <c r="M24" s="114" t="s">
        <v>28</v>
      </c>
      <c r="N24" s="116">
        <v>9.9999999999999995E-7</v>
      </c>
      <c r="Q24" s="220"/>
      <c r="R24" s="221"/>
      <c r="S24" s="221"/>
      <c r="T24" s="221"/>
      <c r="U24" s="221"/>
      <c r="V24" s="221"/>
      <c r="W24" s="222"/>
    </row>
    <row r="25" spans="1:23">
      <c r="A25" s="18" t="s">
        <v>28</v>
      </c>
      <c r="B25" s="18" t="s">
        <v>28</v>
      </c>
      <c r="C25" s="18" t="s">
        <v>28</v>
      </c>
      <c r="D25" s="18" t="s">
        <v>28</v>
      </c>
      <c r="E25" s="114" t="s">
        <v>28</v>
      </c>
      <c r="F25" s="115">
        <v>10</v>
      </c>
      <c r="G25" s="114" t="s">
        <v>28</v>
      </c>
      <c r="H25" s="114" t="s">
        <v>28</v>
      </c>
      <c r="I25" s="114" t="s">
        <v>28</v>
      </c>
      <c r="J25" s="114" t="s">
        <v>28</v>
      </c>
      <c r="K25" s="114" t="s">
        <v>28</v>
      </c>
      <c r="L25" s="114" t="s">
        <v>28</v>
      </c>
      <c r="M25" s="114" t="s">
        <v>28</v>
      </c>
      <c r="N25" s="116">
        <v>9.9999999999999995E-7</v>
      </c>
      <c r="Q25" s="220"/>
      <c r="R25" s="221"/>
      <c r="S25" s="221"/>
      <c r="T25" s="221"/>
      <c r="U25" s="221"/>
      <c r="V25" s="221"/>
      <c r="W25" s="222"/>
    </row>
    <row r="26" spans="1:23">
      <c r="A26" s="18" t="s">
        <v>28</v>
      </c>
      <c r="B26" s="18" t="s">
        <v>28</v>
      </c>
      <c r="C26" s="18" t="s">
        <v>28</v>
      </c>
      <c r="D26" s="18" t="s">
        <v>28</v>
      </c>
      <c r="E26" s="114" t="s">
        <v>28</v>
      </c>
      <c r="F26" s="115">
        <v>10</v>
      </c>
      <c r="G26" s="114" t="s">
        <v>28</v>
      </c>
      <c r="H26" s="114" t="s">
        <v>28</v>
      </c>
      <c r="I26" s="114" t="s">
        <v>28</v>
      </c>
      <c r="J26" s="114" t="s">
        <v>28</v>
      </c>
      <c r="K26" s="114" t="s">
        <v>28</v>
      </c>
      <c r="L26" s="114" t="s">
        <v>28</v>
      </c>
      <c r="M26" s="114" t="s">
        <v>28</v>
      </c>
      <c r="N26" s="116">
        <v>9.9999999999999995E-7</v>
      </c>
      <c r="Q26" s="220"/>
      <c r="R26" s="221"/>
      <c r="S26" s="221"/>
      <c r="T26" s="221"/>
      <c r="U26" s="221"/>
      <c r="V26" s="221"/>
      <c r="W26" s="222"/>
    </row>
    <row r="27" spans="1:23">
      <c r="A27" s="18" t="s">
        <v>28</v>
      </c>
      <c r="B27" s="18" t="s">
        <v>28</v>
      </c>
      <c r="C27" s="18" t="s">
        <v>28</v>
      </c>
      <c r="D27" s="18" t="s">
        <v>28</v>
      </c>
      <c r="E27" s="114" t="s">
        <v>28</v>
      </c>
      <c r="F27" s="115">
        <v>10</v>
      </c>
      <c r="G27" s="114" t="s">
        <v>28</v>
      </c>
      <c r="H27" s="114" t="s">
        <v>28</v>
      </c>
      <c r="I27" s="114" t="s">
        <v>28</v>
      </c>
      <c r="J27" s="114" t="s">
        <v>28</v>
      </c>
      <c r="K27" s="114" t="s">
        <v>28</v>
      </c>
      <c r="L27" s="114" t="s">
        <v>28</v>
      </c>
      <c r="M27" s="114" t="s">
        <v>28</v>
      </c>
      <c r="N27" s="116">
        <v>9.9999999999999995E-7</v>
      </c>
      <c r="Q27" s="220"/>
      <c r="R27" s="221"/>
      <c r="S27" s="221"/>
      <c r="T27" s="221"/>
      <c r="U27" s="221"/>
      <c r="V27" s="221"/>
      <c r="W27" s="222"/>
    </row>
    <row r="28" spans="1:23">
      <c r="A28" s="18" t="s">
        <v>28</v>
      </c>
      <c r="B28" s="18" t="s">
        <v>28</v>
      </c>
      <c r="C28" s="18" t="s">
        <v>28</v>
      </c>
      <c r="D28" s="18" t="s">
        <v>28</v>
      </c>
      <c r="E28" s="114" t="s">
        <v>28</v>
      </c>
      <c r="F28" s="115">
        <v>10</v>
      </c>
      <c r="G28" s="114" t="s">
        <v>28</v>
      </c>
      <c r="H28" s="114" t="s">
        <v>28</v>
      </c>
      <c r="I28" s="114" t="s">
        <v>28</v>
      </c>
      <c r="J28" s="114" t="s">
        <v>28</v>
      </c>
      <c r="K28" s="114" t="s">
        <v>28</v>
      </c>
      <c r="L28" s="114" t="s">
        <v>28</v>
      </c>
      <c r="M28" s="114" t="s">
        <v>28</v>
      </c>
      <c r="N28" s="116">
        <v>9.9999999999999995E-7</v>
      </c>
      <c r="Q28" s="220"/>
      <c r="R28" s="221"/>
      <c r="S28" s="221"/>
      <c r="T28" s="221"/>
      <c r="U28" s="221"/>
      <c r="V28" s="221"/>
      <c r="W28" s="222"/>
    </row>
    <row r="29" spans="1:23">
      <c r="A29" s="18" t="s">
        <v>28</v>
      </c>
      <c r="B29" s="18" t="s">
        <v>28</v>
      </c>
      <c r="C29" s="18" t="s">
        <v>28</v>
      </c>
      <c r="D29" s="18" t="s">
        <v>28</v>
      </c>
      <c r="E29" s="114" t="s">
        <v>28</v>
      </c>
      <c r="F29" s="115">
        <v>10</v>
      </c>
      <c r="G29" s="114" t="s">
        <v>28</v>
      </c>
      <c r="H29" s="114" t="s">
        <v>28</v>
      </c>
      <c r="I29" s="114" t="s">
        <v>28</v>
      </c>
      <c r="J29" s="114" t="s">
        <v>28</v>
      </c>
      <c r="K29" s="114" t="s">
        <v>28</v>
      </c>
      <c r="L29" s="114" t="s">
        <v>28</v>
      </c>
      <c r="M29" s="114" t="s">
        <v>28</v>
      </c>
      <c r="N29" s="116">
        <v>9.9999999999999995E-7</v>
      </c>
      <c r="Q29" s="220"/>
      <c r="R29" s="221"/>
      <c r="S29" s="221"/>
      <c r="T29" s="221"/>
      <c r="U29" s="221"/>
      <c r="V29" s="221"/>
      <c r="W29" s="222"/>
    </row>
    <row r="30" spans="1:23">
      <c r="A30" s="18" t="s">
        <v>28</v>
      </c>
      <c r="B30" s="18" t="s">
        <v>28</v>
      </c>
      <c r="C30" s="18" t="s">
        <v>28</v>
      </c>
      <c r="D30" s="18" t="s">
        <v>28</v>
      </c>
      <c r="E30" s="114" t="s">
        <v>28</v>
      </c>
      <c r="F30" s="115">
        <v>10</v>
      </c>
      <c r="G30" s="114" t="s">
        <v>28</v>
      </c>
      <c r="H30" s="114" t="s">
        <v>28</v>
      </c>
      <c r="I30" s="114" t="s">
        <v>28</v>
      </c>
      <c r="J30" s="114" t="s">
        <v>28</v>
      </c>
      <c r="K30" s="114" t="s">
        <v>28</v>
      </c>
      <c r="L30" s="114" t="s">
        <v>28</v>
      </c>
      <c r="M30" s="114" t="s">
        <v>28</v>
      </c>
      <c r="N30" s="116">
        <v>9.9999999999999995E-7</v>
      </c>
      <c r="Q30" s="223"/>
      <c r="R30" s="224"/>
      <c r="S30" s="224"/>
      <c r="T30" s="224"/>
      <c r="U30" s="224"/>
      <c r="V30" s="224"/>
      <c r="W30" s="225"/>
    </row>
    <row r="31" spans="1:23">
      <c r="A31" s="18" t="s">
        <v>28</v>
      </c>
      <c r="B31" s="18" t="s">
        <v>28</v>
      </c>
      <c r="C31" s="18" t="s">
        <v>28</v>
      </c>
      <c r="D31" s="18" t="s">
        <v>28</v>
      </c>
      <c r="E31" s="114" t="s">
        <v>28</v>
      </c>
      <c r="F31" s="115">
        <v>10</v>
      </c>
      <c r="G31" s="114" t="s">
        <v>28</v>
      </c>
      <c r="H31" s="114" t="s">
        <v>28</v>
      </c>
      <c r="I31" s="114" t="s">
        <v>28</v>
      </c>
      <c r="J31" s="114" t="s">
        <v>28</v>
      </c>
      <c r="K31" s="114" t="s">
        <v>28</v>
      </c>
      <c r="L31" s="114" t="s">
        <v>28</v>
      </c>
      <c r="M31" s="114" t="s">
        <v>28</v>
      </c>
      <c r="N31" s="116">
        <v>9.9999999999999995E-7</v>
      </c>
    </row>
    <row r="32" spans="1:23">
      <c r="A32" s="18" t="s">
        <v>28</v>
      </c>
      <c r="B32" s="18" t="s">
        <v>28</v>
      </c>
      <c r="C32" s="18" t="s">
        <v>28</v>
      </c>
      <c r="D32" s="18" t="s">
        <v>28</v>
      </c>
      <c r="E32" s="114" t="s">
        <v>28</v>
      </c>
      <c r="F32" s="115">
        <v>10</v>
      </c>
      <c r="G32" s="114" t="s">
        <v>28</v>
      </c>
      <c r="H32" s="114" t="s">
        <v>28</v>
      </c>
      <c r="I32" s="114" t="s">
        <v>28</v>
      </c>
      <c r="J32" s="114" t="s">
        <v>28</v>
      </c>
      <c r="K32" s="114" t="s">
        <v>28</v>
      </c>
      <c r="L32" s="114" t="s">
        <v>28</v>
      </c>
      <c r="M32" s="114" t="s">
        <v>28</v>
      </c>
      <c r="N32" s="116">
        <v>9.9999999999999995E-7</v>
      </c>
    </row>
    <row r="33" spans="1:24" ht="15.75" thickBot="1">
      <c r="A33" s="18" t="s">
        <v>28</v>
      </c>
      <c r="B33" s="18" t="s">
        <v>28</v>
      </c>
      <c r="C33" s="18" t="s">
        <v>28</v>
      </c>
      <c r="D33" s="18" t="s">
        <v>28</v>
      </c>
      <c r="E33" s="114" t="s">
        <v>28</v>
      </c>
      <c r="F33" s="115">
        <v>10</v>
      </c>
      <c r="G33" s="114" t="s">
        <v>28</v>
      </c>
      <c r="H33" s="114" t="s">
        <v>28</v>
      </c>
      <c r="I33" s="114" t="s">
        <v>28</v>
      </c>
      <c r="J33" s="114" t="s">
        <v>28</v>
      </c>
      <c r="K33" s="114" t="s">
        <v>28</v>
      </c>
      <c r="L33" s="114" t="s">
        <v>28</v>
      </c>
      <c r="M33" s="114" t="s">
        <v>28</v>
      </c>
      <c r="N33" s="116">
        <v>9.9999999999999995E-7</v>
      </c>
      <c r="P33" s="4" t="s">
        <v>36</v>
      </c>
      <c r="Q33" s="4"/>
      <c r="R33" s="4"/>
      <c r="S33" s="4"/>
      <c r="T33" s="4"/>
      <c r="U33" s="4"/>
      <c r="V33" s="4"/>
      <c r="W33" s="4" t="s">
        <v>37</v>
      </c>
      <c r="X33" s="3"/>
    </row>
    <row r="34" spans="1:24" ht="15.75" thickBot="1">
      <c r="A34" s="18" t="s">
        <v>28</v>
      </c>
      <c r="B34" s="18" t="s">
        <v>28</v>
      </c>
      <c r="C34" s="18" t="s">
        <v>28</v>
      </c>
      <c r="D34" s="18" t="s">
        <v>28</v>
      </c>
      <c r="E34" s="114" t="s">
        <v>28</v>
      </c>
      <c r="F34" s="115">
        <v>10</v>
      </c>
      <c r="G34" s="114" t="s">
        <v>28</v>
      </c>
      <c r="H34" s="114" t="s">
        <v>28</v>
      </c>
      <c r="I34" s="114" t="s">
        <v>28</v>
      </c>
      <c r="J34" s="114" t="s">
        <v>28</v>
      </c>
      <c r="K34" s="114" t="s">
        <v>28</v>
      </c>
      <c r="L34" s="114" t="s">
        <v>28</v>
      </c>
      <c r="M34" s="114" t="s">
        <v>28</v>
      </c>
      <c r="N34" s="116">
        <v>9.9999999999999995E-7</v>
      </c>
      <c r="Q34" s="1" t="s">
        <v>13</v>
      </c>
      <c r="R34" s="1" t="s">
        <v>15</v>
      </c>
      <c r="S34" s="1" t="s">
        <v>16</v>
      </c>
      <c r="T34" s="1" t="s">
        <v>17</v>
      </c>
      <c r="U34" s="1" t="s">
        <v>18</v>
      </c>
      <c r="V34" s="1" t="s">
        <v>19</v>
      </c>
      <c r="W34" s="1" t="s">
        <v>20</v>
      </c>
      <c r="X34" s="1" t="s">
        <v>21</v>
      </c>
    </row>
    <row r="35" spans="1:24">
      <c r="A35" s="18" t="s">
        <v>28</v>
      </c>
      <c r="B35" s="18" t="s">
        <v>28</v>
      </c>
      <c r="C35" s="18" t="s">
        <v>28</v>
      </c>
      <c r="D35" s="18" t="s">
        <v>28</v>
      </c>
      <c r="E35" s="114" t="s">
        <v>28</v>
      </c>
      <c r="F35" s="115">
        <v>10</v>
      </c>
      <c r="G35" s="114" t="s">
        <v>28</v>
      </c>
      <c r="H35" s="114" t="s">
        <v>28</v>
      </c>
      <c r="I35" s="114" t="s">
        <v>28</v>
      </c>
      <c r="J35" s="114" t="s">
        <v>28</v>
      </c>
      <c r="K35" s="114" t="s">
        <v>28</v>
      </c>
      <c r="L35" s="114" t="s">
        <v>28</v>
      </c>
      <c r="M35" s="114" t="s">
        <v>28</v>
      </c>
      <c r="N35" s="116">
        <v>9.9999999999999995E-7</v>
      </c>
      <c r="P35" s="17" t="s">
        <v>38</v>
      </c>
      <c r="Q35" s="10">
        <v>0.51</v>
      </c>
      <c r="R35" s="10">
        <v>2.6</v>
      </c>
      <c r="S35" s="10">
        <v>0.88</v>
      </c>
      <c r="T35" s="10">
        <v>1.9</v>
      </c>
      <c r="U35" s="10">
        <v>0.39</v>
      </c>
      <c r="V35" s="10">
        <v>0.25</v>
      </c>
      <c r="W35" s="10">
        <v>0.59</v>
      </c>
      <c r="X35" s="10">
        <v>13</v>
      </c>
    </row>
    <row r="36" spans="1:24">
      <c r="A36" s="18" t="s">
        <v>28</v>
      </c>
      <c r="B36" s="18" t="s">
        <v>28</v>
      </c>
      <c r="C36" s="18" t="s">
        <v>28</v>
      </c>
      <c r="D36" s="18" t="s">
        <v>28</v>
      </c>
      <c r="E36" s="114" t="s">
        <v>28</v>
      </c>
      <c r="F36" s="115">
        <v>10</v>
      </c>
      <c r="G36" s="114" t="s">
        <v>28</v>
      </c>
      <c r="H36" s="114" t="s">
        <v>28</v>
      </c>
      <c r="I36" s="114" t="s">
        <v>28</v>
      </c>
      <c r="J36" s="114" t="s">
        <v>28</v>
      </c>
      <c r="K36" s="114" t="s">
        <v>28</v>
      </c>
      <c r="L36" s="114" t="s">
        <v>28</v>
      </c>
      <c r="M36" s="114" t="s">
        <v>28</v>
      </c>
      <c r="N36" s="116">
        <v>9.9999999999999995E-7</v>
      </c>
      <c r="P36" s="17" t="s">
        <v>39</v>
      </c>
      <c r="Q36" s="10">
        <v>0.83</v>
      </c>
      <c r="R36" s="10">
        <v>4.2</v>
      </c>
      <c r="S36" s="10">
        <v>1.48</v>
      </c>
      <c r="T36" s="10">
        <v>4.3</v>
      </c>
      <c r="U36" s="10">
        <v>0.46</v>
      </c>
      <c r="V36" s="10">
        <v>1.9</v>
      </c>
      <c r="W36" s="10">
        <v>3.14</v>
      </c>
      <c r="X36" s="10">
        <v>29</v>
      </c>
    </row>
    <row r="37" spans="1:24">
      <c r="A37" s="18" t="s">
        <v>28</v>
      </c>
      <c r="B37" s="18" t="s">
        <v>28</v>
      </c>
      <c r="C37" s="18" t="s">
        <v>28</v>
      </c>
      <c r="D37" s="18" t="s">
        <v>28</v>
      </c>
      <c r="E37" s="114" t="s">
        <v>28</v>
      </c>
      <c r="F37" s="115">
        <v>10</v>
      </c>
      <c r="G37" s="114" t="s">
        <v>28</v>
      </c>
      <c r="H37" s="114" t="s">
        <v>28</v>
      </c>
      <c r="I37" s="114" t="s">
        <v>28</v>
      </c>
      <c r="J37" s="114" t="s">
        <v>28</v>
      </c>
      <c r="K37" s="114" t="s">
        <v>28</v>
      </c>
      <c r="L37" s="114" t="s">
        <v>28</v>
      </c>
      <c r="M37" s="114" t="s">
        <v>28</v>
      </c>
      <c r="N37" s="116">
        <v>9.9999999999999995E-7</v>
      </c>
      <c r="P37" s="17" t="s">
        <v>40</v>
      </c>
      <c r="Q37" s="10">
        <v>1.41</v>
      </c>
      <c r="R37" s="10">
        <v>15.9</v>
      </c>
      <c r="S37" s="10">
        <v>4.0599999999999996</v>
      </c>
      <c r="T37" s="10">
        <v>3.7</v>
      </c>
      <c r="U37" s="10">
        <v>0.93</v>
      </c>
      <c r="V37" s="10">
        <v>9.8800000000000008</v>
      </c>
      <c r="W37" s="10">
        <v>1.64</v>
      </c>
      <c r="X37" s="10">
        <v>55</v>
      </c>
    </row>
    <row r="38" spans="1:24">
      <c r="A38" s="18" t="s">
        <v>28</v>
      </c>
      <c r="B38" s="18" t="s">
        <v>28</v>
      </c>
      <c r="C38" s="18" t="s">
        <v>28</v>
      </c>
      <c r="D38" s="18" t="s">
        <v>28</v>
      </c>
      <c r="E38" s="114" t="s">
        <v>28</v>
      </c>
      <c r="F38" s="115">
        <v>10</v>
      </c>
      <c r="G38" s="114" t="s">
        <v>28</v>
      </c>
      <c r="H38" s="114" t="s">
        <v>28</v>
      </c>
      <c r="I38" s="114" t="s">
        <v>28</v>
      </c>
      <c r="J38" s="114" t="s">
        <v>28</v>
      </c>
      <c r="K38" s="114" t="s">
        <v>28</v>
      </c>
      <c r="L38" s="114" t="s">
        <v>28</v>
      </c>
      <c r="M38" s="114" t="s">
        <v>28</v>
      </c>
      <c r="N38" s="116">
        <v>9.9999999999999995E-7</v>
      </c>
      <c r="P38" s="17" t="s">
        <v>41</v>
      </c>
      <c r="Q38" s="10">
        <v>1.35</v>
      </c>
      <c r="R38" s="10">
        <v>5.5</v>
      </c>
      <c r="S38" s="10">
        <v>2.36</v>
      </c>
      <c r="T38" s="10">
        <v>4.4000000000000004</v>
      </c>
      <c r="U38" s="10">
        <v>1.43</v>
      </c>
      <c r="V38" s="10">
        <v>1.31</v>
      </c>
      <c r="W38" s="10">
        <v>0.82</v>
      </c>
      <c r="X38" s="10">
        <v>48</v>
      </c>
    </row>
    <row r="39" spans="1:24">
      <c r="A39" s="18" t="s">
        <v>28</v>
      </c>
      <c r="B39" s="18" t="s">
        <v>28</v>
      </c>
      <c r="C39" s="18" t="s">
        <v>28</v>
      </c>
      <c r="D39" s="18" t="s">
        <v>28</v>
      </c>
      <c r="E39" s="114" t="s">
        <v>28</v>
      </c>
      <c r="F39" s="115">
        <v>10</v>
      </c>
      <c r="G39" s="114" t="s">
        <v>28</v>
      </c>
      <c r="H39" s="114" t="s">
        <v>28</v>
      </c>
      <c r="I39" s="114" t="s">
        <v>28</v>
      </c>
      <c r="J39" s="114" t="s">
        <v>28</v>
      </c>
      <c r="K39" s="114" t="s">
        <v>28</v>
      </c>
      <c r="L39" s="114" t="s">
        <v>28</v>
      </c>
      <c r="M39" s="114" t="s">
        <v>28</v>
      </c>
      <c r="N39" s="116">
        <v>9.9999999999999995E-7</v>
      </c>
      <c r="P39" s="63" t="s">
        <v>42</v>
      </c>
      <c r="Q39" s="65">
        <v>1.25</v>
      </c>
      <c r="R39" s="65">
        <v>6.3</v>
      </c>
      <c r="S39" s="65">
        <v>2.2000000000000002</v>
      </c>
      <c r="T39" s="65">
        <v>4.2</v>
      </c>
      <c r="U39" s="65">
        <v>0.7</v>
      </c>
      <c r="V39" s="65">
        <v>2.02</v>
      </c>
      <c r="W39" s="65">
        <v>3.6</v>
      </c>
      <c r="X39" s="65">
        <v>30</v>
      </c>
    </row>
    <row r="40" spans="1:24">
      <c r="A40" s="18" t="s">
        <v>28</v>
      </c>
      <c r="B40" s="18" t="s">
        <v>28</v>
      </c>
      <c r="C40" s="18" t="s">
        <v>28</v>
      </c>
      <c r="D40" s="18" t="s">
        <v>28</v>
      </c>
      <c r="E40" s="114" t="s">
        <v>28</v>
      </c>
      <c r="F40" s="115">
        <v>10</v>
      </c>
      <c r="G40" s="114" t="s">
        <v>28</v>
      </c>
      <c r="H40" s="114" t="s">
        <v>28</v>
      </c>
      <c r="I40" s="114" t="s">
        <v>28</v>
      </c>
      <c r="J40" s="114" t="s">
        <v>28</v>
      </c>
      <c r="K40" s="114" t="s">
        <v>28</v>
      </c>
      <c r="L40" s="114" t="s">
        <v>28</v>
      </c>
      <c r="M40" s="114" t="s">
        <v>28</v>
      </c>
      <c r="N40" s="116">
        <v>9.9999999999999995E-7</v>
      </c>
      <c r="P40" s="17"/>
      <c r="Q40" s="17"/>
    </row>
    <row r="41" spans="1:24">
      <c r="A41" s="18" t="s">
        <v>28</v>
      </c>
      <c r="B41" s="18" t="s">
        <v>28</v>
      </c>
      <c r="C41" s="18" t="s">
        <v>28</v>
      </c>
      <c r="D41" s="18" t="s">
        <v>28</v>
      </c>
      <c r="E41" s="114" t="s">
        <v>28</v>
      </c>
      <c r="F41" s="115">
        <v>10</v>
      </c>
      <c r="G41" s="114" t="s">
        <v>28</v>
      </c>
      <c r="H41" s="114" t="s">
        <v>28</v>
      </c>
      <c r="I41" s="114" t="s">
        <v>28</v>
      </c>
      <c r="J41" s="114" t="s">
        <v>28</v>
      </c>
      <c r="K41" s="114" t="s">
        <v>28</v>
      </c>
      <c r="L41" s="114" t="s">
        <v>28</v>
      </c>
      <c r="M41" s="114" t="s">
        <v>28</v>
      </c>
      <c r="N41" s="116">
        <v>9.9999999999999995E-7</v>
      </c>
      <c r="P41" s="17" t="s">
        <v>43</v>
      </c>
      <c r="Q41" s="10">
        <v>10</v>
      </c>
    </row>
    <row r="42" spans="1:24">
      <c r="A42" s="18" t="s">
        <v>28</v>
      </c>
      <c r="B42" s="18" t="s">
        <v>28</v>
      </c>
      <c r="C42" s="18" t="s">
        <v>28</v>
      </c>
      <c r="D42" s="18" t="s">
        <v>28</v>
      </c>
      <c r="E42" s="114" t="s">
        <v>28</v>
      </c>
      <c r="F42" s="115">
        <v>10</v>
      </c>
      <c r="G42" s="114" t="s">
        <v>28</v>
      </c>
      <c r="H42" s="114" t="s">
        <v>28</v>
      </c>
      <c r="I42" s="114" t="s">
        <v>28</v>
      </c>
      <c r="J42" s="114" t="s">
        <v>28</v>
      </c>
      <c r="K42" s="114" t="s">
        <v>28</v>
      </c>
      <c r="L42" s="114" t="s">
        <v>28</v>
      </c>
      <c r="M42" s="114" t="s">
        <v>28</v>
      </c>
      <c r="N42" s="116">
        <v>9.9999999999999995E-7</v>
      </c>
      <c r="P42" s="17" t="s">
        <v>44</v>
      </c>
      <c r="Q42" s="17">
        <v>9.9999999999999995E-7</v>
      </c>
      <c r="R42" s="64" t="s">
        <v>45</v>
      </c>
    </row>
    <row r="43" spans="1:24">
      <c r="A43" s="18" t="s">
        <v>28</v>
      </c>
      <c r="B43" s="18" t="s">
        <v>28</v>
      </c>
      <c r="C43" s="18" t="s">
        <v>28</v>
      </c>
      <c r="D43" s="18" t="s">
        <v>28</v>
      </c>
      <c r="E43" s="114" t="s">
        <v>28</v>
      </c>
      <c r="F43" s="115">
        <v>10</v>
      </c>
      <c r="G43" s="114" t="s">
        <v>28</v>
      </c>
      <c r="H43" s="114" t="s">
        <v>28</v>
      </c>
      <c r="I43" s="114" t="s">
        <v>28</v>
      </c>
      <c r="J43" s="114" t="s">
        <v>28</v>
      </c>
      <c r="K43" s="114" t="s">
        <v>28</v>
      </c>
      <c r="L43" s="114" t="s">
        <v>28</v>
      </c>
      <c r="M43" s="114" t="s">
        <v>28</v>
      </c>
      <c r="N43" s="116">
        <v>9.9999999999999995E-7</v>
      </c>
    </row>
    <row r="44" spans="1:24">
      <c r="A44" s="18" t="s">
        <v>28</v>
      </c>
      <c r="B44" s="18" t="s">
        <v>28</v>
      </c>
      <c r="C44" s="18" t="s">
        <v>28</v>
      </c>
      <c r="D44" s="18" t="s">
        <v>28</v>
      </c>
      <c r="E44" s="114" t="s">
        <v>28</v>
      </c>
      <c r="F44" s="115">
        <v>10</v>
      </c>
      <c r="G44" s="114" t="s">
        <v>28</v>
      </c>
      <c r="H44" s="114" t="s">
        <v>28</v>
      </c>
      <c r="I44" s="114" t="s">
        <v>28</v>
      </c>
      <c r="J44" s="114" t="s">
        <v>28</v>
      </c>
      <c r="K44" s="114" t="s">
        <v>28</v>
      </c>
      <c r="L44" s="114" t="s">
        <v>28</v>
      </c>
      <c r="M44" s="114" t="s">
        <v>28</v>
      </c>
      <c r="N44" s="116">
        <v>9.9999999999999995E-7</v>
      </c>
    </row>
    <row r="45" spans="1:2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2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2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2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</sheetData>
  <mergeCells count="3">
    <mergeCell ref="Q5:Y7"/>
    <mergeCell ref="Q22:W22"/>
    <mergeCell ref="Q23:W3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336"/>
  <sheetViews>
    <sheetView topLeftCell="E9" zoomScaleNormal="100" workbookViewId="0">
      <selection activeCell="Q24" sqref="Q24:W34"/>
    </sheetView>
  </sheetViews>
  <sheetFormatPr defaultColWidth="9.140625" defaultRowHeight="15"/>
  <cols>
    <col min="3" max="3" width="6.5703125" bestFit="1" customWidth="1"/>
    <col min="13" max="13" width="11.28515625" bestFit="1" customWidth="1"/>
    <col min="14" max="14" width="9.5703125" customWidth="1"/>
    <col min="15" max="29" width="9.140625" style="2"/>
  </cols>
  <sheetData>
    <row r="1" spans="1:24" ht="30.75" customHeight="1">
      <c r="A1" s="117" t="s">
        <v>46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2"/>
      <c r="P1" s="5"/>
    </row>
    <row r="2" spans="1:24" ht="22.5" customHeight="1">
      <c r="A2" s="118" t="s">
        <v>47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26"/>
      <c r="O2" s="126"/>
      <c r="P2" s="127"/>
      <c r="Q2" s="126"/>
    </row>
    <row r="3" spans="1:24" ht="22.5" customHeight="1">
      <c r="A3" s="118" t="s">
        <v>7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26"/>
      <c r="O3" s="126"/>
      <c r="P3" s="128"/>
      <c r="Q3" s="129"/>
      <c r="R3" s="124"/>
      <c r="S3" s="124"/>
      <c r="T3" s="124"/>
      <c r="U3" s="124"/>
      <c r="V3" s="124"/>
      <c r="W3" s="124"/>
      <c r="X3" s="124"/>
    </row>
    <row r="4" spans="1:24" ht="30" customHeight="1">
      <c r="A4" s="118" t="s">
        <v>8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26"/>
      <c r="O4" s="126"/>
      <c r="P4" s="128"/>
      <c r="Q4" s="129"/>
      <c r="R4" s="124"/>
      <c r="S4" s="124"/>
      <c r="T4" s="124"/>
      <c r="U4" s="124"/>
      <c r="V4" s="124"/>
      <c r="W4" s="124"/>
      <c r="X4" s="124"/>
    </row>
    <row r="5" spans="1:24" ht="15.75" thickBot="1">
      <c r="A5" s="1" t="s">
        <v>48</v>
      </c>
      <c r="B5" s="1" t="s">
        <v>10</v>
      </c>
      <c r="C5" s="16" t="s">
        <v>30</v>
      </c>
      <c r="D5" s="16" t="s">
        <v>12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49</v>
      </c>
      <c r="J5" s="1" t="s">
        <v>18</v>
      </c>
      <c r="K5" s="1" t="s">
        <v>19</v>
      </c>
      <c r="L5" s="1" t="s">
        <v>20</v>
      </c>
      <c r="M5" s="1" t="s">
        <v>21</v>
      </c>
      <c r="N5" s="1" t="s">
        <v>22</v>
      </c>
      <c r="P5" s="5"/>
      <c r="Q5" s="124"/>
      <c r="R5" s="124"/>
      <c r="S5" s="124"/>
      <c r="T5" s="124"/>
      <c r="U5" s="124"/>
      <c r="V5" s="124"/>
      <c r="W5" s="124"/>
      <c r="X5" s="124"/>
    </row>
    <row r="6" spans="1:24">
      <c r="A6" s="6"/>
      <c r="B6" s="6"/>
      <c r="C6" s="6" t="s">
        <v>23</v>
      </c>
      <c r="D6" s="6"/>
      <c r="E6" s="6" t="s">
        <v>24</v>
      </c>
      <c r="F6" s="6" t="s">
        <v>25</v>
      </c>
      <c r="G6" s="6" t="s">
        <v>26</v>
      </c>
      <c r="H6" s="6" t="s">
        <v>26</v>
      </c>
      <c r="I6" s="6" t="s">
        <v>26</v>
      </c>
      <c r="J6" s="6" t="s">
        <v>26</v>
      </c>
      <c r="K6" s="6" t="s">
        <v>26</v>
      </c>
      <c r="L6" s="6" t="s">
        <v>26</v>
      </c>
      <c r="M6" s="6" t="s">
        <v>27</v>
      </c>
      <c r="N6" s="6"/>
      <c r="P6" s="17"/>
      <c r="Q6" s="226"/>
      <c r="R6" s="226"/>
      <c r="S6" s="226"/>
      <c r="T6" s="226"/>
      <c r="U6" s="226"/>
      <c r="V6" s="226"/>
      <c r="W6" s="226"/>
      <c r="X6" s="226"/>
    </row>
    <row r="7" spans="1:24">
      <c r="A7" s="18" t="s">
        <v>28</v>
      </c>
      <c r="B7" s="18" t="s">
        <v>28</v>
      </c>
      <c r="C7" s="18" t="s">
        <v>28</v>
      </c>
      <c r="D7" s="18" t="s">
        <v>28</v>
      </c>
      <c r="E7" s="18" t="s">
        <v>28</v>
      </c>
      <c r="F7" s="115">
        <v>10</v>
      </c>
      <c r="G7" s="18" t="s">
        <v>28</v>
      </c>
      <c r="H7" s="18" t="s">
        <v>28</v>
      </c>
      <c r="I7" s="18" t="s">
        <v>28</v>
      </c>
      <c r="J7" s="18" t="s">
        <v>28</v>
      </c>
      <c r="K7" s="18" t="s">
        <v>28</v>
      </c>
      <c r="L7" s="18" t="s">
        <v>28</v>
      </c>
      <c r="M7" s="18" t="s">
        <v>28</v>
      </c>
      <c r="N7" s="123">
        <v>9.9999999999999995E-7</v>
      </c>
      <c r="Q7" s="226"/>
      <c r="R7" s="226"/>
      <c r="S7" s="226"/>
      <c r="T7" s="226"/>
      <c r="U7" s="226"/>
      <c r="V7" s="226"/>
      <c r="W7" s="226"/>
      <c r="X7" s="226"/>
    </row>
    <row r="8" spans="1:24" ht="15.75" thickBot="1">
      <c r="A8" s="18" t="s">
        <v>28</v>
      </c>
      <c r="B8" s="18" t="s">
        <v>28</v>
      </c>
      <c r="C8" s="18" t="s">
        <v>28</v>
      </c>
      <c r="D8" s="18" t="s">
        <v>28</v>
      </c>
      <c r="E8" s="18" t="s">
        <v>28</v>
      </c>
      <c r="F8" s="115">
        <v>10</v>
      </c>
      <c r="G8" s="18" t="s">
        <v>28</v>
      </c>
      <c r="H8" s="18" t="s">
        <v>28</v>
      </c>
      <c r="I8" s="18" t="s">
        <v>28</v>
      </c>
      <c r="J8" s="18" t="s">
        <v>28</v>
      </c>
      <c r="K8" s="18" t="s">
        <v>28</v>
      </c>
      <c r="L8" s="18" t="s">
        <v>28</v>
      </c>
      <c r="M8" s="18" t="s">
        <v>28</v>
      </c>
      <c r="N8" s="123">
        <v>9.9999999999999995E-7</v>
      </c>
      <c r="P8" s="4" t="s">
        <v>29</v>
      </c>
      <c r="R8" s="3"/>
      <c r="S8" s="3"/>
      <c r="T8" s="3"/>
      <c r="U8" s="3"/>
      <c r="V8" s="3"/>
      <c r="W8" s="3"/>
    </row>
    <row r="9" spans="1:24" ht="15" customHeight="1">
      <c r="A9" s="18" t="s">
        <v>28</v>
      </c>
      <c r="B9" s="18" t="s">
        <v>28</v>
      </c>
      <c r="C9" s="18" t="s">
        <v>28</v>
      </c>
      <c r="D9" s="18" t="s">
        <v>28</v>
      </c>
      <c r="E9" s="18" t="s">
        <v>28</v>
      </c>
      <c r="F9" s="115">
        <v>10</v>
      </c>
      <c r="G9" s="18" t="s">
        <v>28</v>
      </c>
      <c r="H9" s="18" t="s">
        <v>28</v>
      </c>
      <c r="I9" s="18" t="s">
        <v>28</v>
      </c>
      <c r="J9" s="18" t="s">
        <v>28</v>
      </c>
      <c r="K9" s="18" t="s">
        <v>28</v>
      </c>
      <c r="L9" s="18" t="s">
        <v>28</v>
      </c>
      <c r="M9" s="18" t="s">
        <v>28</v>
      </c>
      <c r="N9" s="123">
        <v>9.9999999999999995E-7</v>
      </c>
      <c r="Q9" s="13" t="s">
        <v>30</v>
      </c>
      <c r="R9" s="13" t="s">
        <v>12</v>
      </c>
      <c r="S9" s="13" t="s">
        <v>13</v>
      </c>
      <c r="T9" s="13" t="s">
        <v>14</v>
      </c>
      <c r="U9" s="13" t="s">
        <v>15</v>
      </c>
      <c r="V9" s="13" t="s">
        <v>16</v>
      </c>
    </row>
    <row r="10" spans="1:24">
      <c r="A10" s="18" t="s">
        <v>28</v>
      </c>
      <c r="B10" s="18" t="s">
        <v>28</v>
      </c>
      <c r="C10" s="18" t="s">
        <v>28</v>
      </c>
      <c r="D10" s="18" t="s">
        <v>28</v>
      </c>
      <c r="E10" s="18" t="s">
        <v>28</v>
      </c>
      <c r="F10" s="115">
        <v>10</v>
      </c>
      <c r="G10" s="18" t="s">
        <v>28</v>
      </c>
      <c r="H10" s="18" t="s">
        <v>28</v>
      </c>
      <c r="I10" s="18" t="s">
        <v>28</v>
      </c>
      <c r="J10" s="18" t="s">
        <v>28</v>
      </c>
      <c r="K10" s="18" t="s">
        <v>28</v>
      </c>
      <c r="L10" s="18" t="s">
        <v>28</v>
      </c>
      <c r="M10" s="18" t="s">
        <v>28</v>
      </c>
      <c r="N10" s="123">
        <v>9.9999999999999995E-7</v>
      </c>
      <c r="P10" s="14" t="s">
        <v>31</v>
      </c>
      <c r="Q10" s="10" t="str">
        <f t="shared" ref="Q10:V10" si="0">IF(ISNUMBER(C$7),MIN(C$7:C$44),"*")</f>
        <v>*</v>
      </c>
      <c r="R10" s="10" t="str">
        <f t="shared" si="0"/>
        <v>*</v>
      </c>
      <c r="S10" s="10" t="str">
        <f t="shared" si="0"/>
        <v>*</v>
      </c>
      <c r="T10" s="10">
        <f t="shared" si="0"/>
        <v>10</v>
      </c>
      <c r="U10" s="10" t="str">
        <f t="shared" si="0"/>
        <v>*</v>
      </c>
      <c r="V10" s="10" t="str">
        <f t="shared" si="0"/>
        <v>*</v>
      </c>
    </row>
    <row r="11" spans="1:24" ht="15" customHeight="1">
      <c r="A11" s="18" t="s">
        <v>28</v>
      </c>
      <c r="B11" s="18" t="s">
        <v>28</v>
      </c>
      <c r="C11" s="18" t="s">
        <v>28</v>
      </c>
      <c r="D11" s="18" t="s">
        <v>28</v>
      </c>
      <c r="E11" s="18" t="s">
        <v>28</v>
      </c>
      <c r="F11" s="115">
        <v>10</v>
      </c>
      <c r="G11" s="18" t="s">
        <v>28</v>
      </c>
      <c r="H11" s="18" t="s">
        <v>28</v>
      </c>
      <c r="I11" s="18" t="s">
        <v>28</v>
      </c>
      <c r="J11" s="18" t="s">
        <v>28</v>
      </c>
      <c r="K11" s="18" t="s">
        <v>28</v>
      </c>
      <c r="L11" s="18" t="s">
        <v>28</v>
      </c>
      <c r="M11" s="18" t="s">
        <v>28</v>
      </c>
      <c r="N11" s="123">
        <v>9.9999999999999995E-7</v>
      </c>
      <c r="P11" s="14" t="s">
        <v>32</v>
      </c>
      <c r="Q11" s="10" t="str">
        <f t="shared" ref="Q11:V11" si="1">IF(ISNUMBER(C$7),MAX(C$7:C$44),"*")</f>
        <v>*</v>
      </c>
      <c r="R11" s="10" t="str">
        <f t="shared" si="1"/>
        <v>*</v>
      </c>
      <c r="S11" s="10" t="str">
        <f t="shared" si="1"/>
        <v>*</v>
      </c>
      <c r="T11" s="10">
        <f t="shared" si="1"/>
        <v>10</v>
      </c>
      <c r="U11" s="10" t="str">
        <f t="shared" si="1"/>
        <v>*</v>
      </c>
      <c r="V11" s="10" t="str">
        <f t="shared" si="1"/>
        <v>*</v>
      </c>
    </row>
    <row r="12" spans="1:24">
      <c r="A12" s="18" t="s">
        <v>28</v>
      </c>
      <c r="B12" s="18" t="s">
        <v>28</v>
      </c>
      <c r="C12" s="18" t="s">
        <v>28</v>
      </c>
      <c r="D12" s="18" t="s">
        <v>28</v>
      </c>
      <c r="E12" s="18" t="s">
        <v>28</v>
      </c>
      <c r="F12" s="115">
        <v>10</v>
      </c>
      <c r="G12" s="18" t="s">
        <v>28</v>
      </c>
      <c r="H12" s="18" t="s">
        <v>28</v>
      </c>
      <c r="I12" s="18" t="s">
        <v>28</v>
      </c>
      <c r="J12" s="18" t="s">
        <v>28</v>
      </c>
      <c r="K12" s="18" t="s">
        <v>28</v>
      </c>
      <c r="L12" s="18" t="s">
        <v>28</v>
      </c>
      <c r="M12" s="18" t="s">
        <v>28</v>
      </c>
      <c r="N12" s="123">
        <v>9.9999999999999995E-7</v>
      </c>
      <c r="P12" s="15">
        <v>0.1</v>
      </c>
      <c r="Q12" s="9" t="str">
        <f t="shared" ref="Q12:V12" si="2">IF(ISNUMBER(C$7),PERCENTILE(C$7:C$44,0.1),"*")</f>
        <v>*</v>
      </c>
      <c r="R12" s="9" t="str">
        <f t="shared" si="2"/>
        <v>*</v>
      </c>
      <c r="S12" s="9" t="str">
        <f t="shared" si="2"/>
        <v>*</v>
      </c>
      <c r="T12" s="9">
        <f t="shared" si="2"/>
        <v>10</v>
      </c>
      <c r="U12" s="9" t="str">
        <f t="shared" si="2"/>
        <v>*</v>
      </c>
      <c r="V12" s="9" t="str">
        <f t="shared" si="2"/>
        <v>*</v>
      </c>
    </row>
    <row r="13" spans="1:24">
      <c r="A13" s="18" t="s">
        <v>28</v>
      </c>
      <c r="B13" s="18" t="s">
        <v>28</v>
      </c>
      <c r="C13" s="18" t="s">
        <v>28</v>
      </c>
      <c r="D13" s="18" t="s">
        <v>28</v>
      </c>
      <c r="E13" s="18" t="s">
        <v>28</v>
      </c>
      <c r="F13" s="115">
        <v>10</v>
      </c>
      <c r="G13" s="18" t="s">
        <v>28</v>
      </c>
      <c r="H13" s="18" t="s">
        <v>28</v>
      </c>
      <c r="I13" s="18" t="s">
        <v>28</v>
      </c>
      <c r="J13" s="18" t="s">
        <v>28</v>
      </c>
      <c r="K13" s="18" t="s">
        <v>28</v>
      </c>
      <c r="L13" s="18" t="s">
        <v>28</v>
      </c>
      <c r="M13" s="18" t="s">
        <v>28</v>
      </c>
      <c r="N13" s="123">
        <v>9.9999999999999995E-7</v>
      </c>
      <c r="P13" s="15">
        <v>0.9</v>
      </c>
      <c r="Q13" s="9" t="str">
        <f t="shared" ref="Q13:V13" si="3">IF(ISNUMBER(C$7),PERCENTILE(C$7:C$44,0.9),"*")</f>
        <v>*</v>
      </c>
      <c r="R13" s="9" t="str">
        <f t="shared" si="3"/>
        <v>*</v>
      </c>
      <c r="S13" s="9" t="str">
        <f t="shared" si="3"/>
        <v>*</v>
      </c>
      <c r="T13" s="9">
        <f t="shared" si="3"/>
        <v>10</v>
      </c>
      <c r="U13" s="9" t="str">
        <f t="shared" si="3"/>
        <v>*</v>
      </c>
      <c r="V13" s="9" t="str">
        <f t="shared" si="3"/>
        <v>*</v>
      </c>
    </row>
    <row r="14" spans="1:24">
      <c r="A14" s="18" t="s">
        <v>28</v>
      </c>
      <c r="B14" s="18" t="s">
        <v>28</v>
      </c>
      <c r="C14" s="18" t="s">
        <v>28</v>
      </c>
      <c r="D14" s="18" t="s">
        <v>28</v>
      </c>
      <c r="E14" s="18" t="s">
        <v>28</v>
      </c>
      <c r="F14" s="115">
        <v>10</v>
      </c>
      <c r="G14" s="18" t="s">
        <v>28</v>
      </c>
      <c r="H14" s="18" t="s">
        <v>28</v>
      </c>
      <c r="I14" s="18" t="s">
        <v>28</v>
      </c>
      <c r="J14" s="18" t="s">
        <v>28</v>
      </c>
      <c r="K14" s="18" t="s">
        <v>28</v>
      </c>
      <c r="L14" s="18" t="s">
        <v>28</v>
      </c>
      <c r="M14" s="18" t="s">
        <v>28</v>
      </c>
      <c r="N14" s="123">
        <v>9.9999999999999995E-7</v>
      </c>
    </row>
    <row r="15" spans="1:24">
      <c r="A15" s="18" t="s">
        <v>28</v>
      </c>
      <c r="B15" s="18" t="s">
        <v>28</v>
      </c>
      <c r="C15" s="18" t="s">
        <v>28</v>
      </c>
      <c r="D15" s="18" t="s">
        <v>28</v>
      </c>
      <c r="E15" s="18" t="s">
        <v>28</v>
      </c>
      <c r="F15" s="115">
        <v>10</v>
      </c>
      <c r="G15" s="18" t="s">
        <v>28</v>
      </c>
      <c r="H15" s="18" t="s">
        <v>28</v>
      </c>
      <c r="I15" s="18" t="s">
        <v>28</v>
      </c>
      <c r="J15" s="18" t="s">
        <v>28</v>
      </c>
      <c r="K15" s="18" t="s">
        <v>28</v>
      </c>
      <c r="L15" s="18" t="s">
        <v>28</v>
      </c>
      <c r="M15" s="18" t="s">
        <v>28</v>
      </c>
      <c r="N15" s="123">
        <v>9.9999999999999995E-7</v>
      </c>
      <c r="Q15" s="8" t="s">
        <v>17</v>
      </c>
      <c r="R15" s="8" t="s">
        <v>18</v>
      </c>
      <c r="S15" s="8" t="s">
        <v>19</v>
      </c>
      <c r="T15" s="8" t="s">
        <v>20</v>
      </c>
      <c r="U15" s="8" t="s">
        <v>21</v>
      </c>
      <c r="V15" s="8" t="s">
        <v>22</v>
      </c>
      <c r="W15" s="7"/>
    </row>
    <row r="16" spans="1:24" ht="15.75" customHeight="1">
      <c r="A16" s="18" t="s">
        <v>28</v>
      </c>
      <c r="B16" s="18" t="s">
        <v>28</v>
      </c>
      <c r="C16" s="18" t="s">
        <v>28</v>
      </c>
      <c r="D16" s="18" t="s">
        <v>28</v>
      </c>
      <c r="E16" s="18" t="s">
        <v>28</v>
      </c>
      <c r="F16" s="115">
        <v>10</v>
      </c>
      <c r="G16" s="18" t="s">
        <v>28</v>
      </c>
      <c r="H16" s="18" t="s">
        <v>28</v>
      </c>
      <c r="I16" s="18" t="s">
        <v>28</v>
      </c>
      <c r="J16" s="18" t="s">
        <v>28</v>
      </c>
      <c r="K16" s="18" t="s">
        <v>28</v>
      </c>
      <c r="L16" s="18" t="s">
        <v>28</v>
      </c>
      <c r="M16" s="18" t="s">
        <v>28</v>
      </c>
      <c r="N16" s="123">
        <v>9.9999999999999995E-7</v>
      </c>
      <c r="P16" s="14" t="s">
        <v>31</v>
      </c>
      <c r="Q16" s="10" t="str">
        <f t="shared" ref="Q16:V16" si="4">IF(ISNUMBER(I$7),MIN(I$7:I$44),"*")</f>
        <v>*</v>
      </c>
      <c r="R16" s="10" t="str">
        <f t="shared" si="4"/>
        <v>*</v>
      </c>
      <c r="S16" s="10" t="str">
        <f t="shared" si="4"/>
        <v>*</v>
      </c>
      <c r="T16" s="10" t="str">
        <f t="shared" si="4"/>
        <v>*</v>
      </c>
      <c r="U16" s="10" t="str">
        <f t="shared" si="4"/>
        <v>*</v>
      </c>
      <c r="V16" s="10">
        <f t="shared" si="4"/>
        <v>9.9999999999999995E-7</v>
      </c>
    </row>
    <row r="17" spans="1:23" ht="15.75" customHeight="1">
      <c r="A17" s="18" t="s">
        <v>28</v>
      </c>
      <c r="B17" s="18" t="s">
        <v>28</v>
      </c>
      <c r="C17" s="18" t="s">
        <v>28</v>
      </c>
      <c r="D17" s="18" t="s">
        <v>28</v>
      </c>
      <c r="E17" s="18" t="s">
        <v>28</v>
      </c>
      <c r="F17" s="115">
        <v>10</v>
      </c>
      <c r="G17" s="18" t="s">
        <v>28</v>
      </c>
      <c r="H17" s="18" t="s">
        <v>28</v>
      </c>
      <c r="I17" s="18" t="s">
        <v>28</v>
      </c>
      <c r="J17" s="18" t="s">
        <v>28</v>
      </c>
      <c r="K17" s="18" t="s">
        <v>28</v>
      </c>
      <c r="L17" s="18" t="s">
        <v>28</v>
      </c>
      <c r="M17" s="18" t="s">
        <v>28</v>
      </c>
      <c r="N17" s="123">
        <v>9.9999999999999995E-7</v>
      </c>
      <c r="P17" s="14" t="s">
        <v>32</v>
      </c>
      <c r="Q17" s="10" t="str">
        <f t="shared" ref="Q17:V17" si="5">IF(ISNUMBER(I$7),MAX(I$7:I$44),"*")</f>
        <v>*</v>
      </c>
      <c r="R17" s="10" t="str">
        <f t="shared" si="5"/>
        <v>*</v>
      </c>
      <c r="S17" s="10" t="str">
        <f t="shared" si="5"/>
        <v>*</v>
      </c>
      <c r="T17" s="10" t="str">
        <f t="shared" si="5"/>
        <v>*</v>
      </c>
      <c r="U17" s="10" t="str">
        <f t="shared" si="5"/>
        <v>*</v>
      </c>
      <c r="V17" s="10">
        <f t="shared" si="5"/>
        <v>9.9999999999999995E-7</v>
      </c>
    </row>
    <row r="18" spans="1:23" ht="15.75" customHeight="1">
      <c r="A18" s="18" t="s">
        <v>28</v>
      </c>
      <c r="B18" s="18" t="s">
        <v>28</v>
      </c>
      <c r="C18" s="18" t="s">
        <v>28</v>
      </c>
      <c r="D18" s="18" t="s">
        <v>28</v>
      </c>
      <c r="E18" s="18" t="s">
        <v>28</v>
      </c>
      <c r="F18" s="115">
        <v>10</v>
      </c>
      <c r="G18" s="18" t="s">
        <v>28</v>
      </c>
      <c r="H18" s="18" t="s">
        <v>28</v>
      </c>
      <c r="I18" s="18" t="s">
        <v>28</v>
      </c>
      <c r="J18" s="18" t="s">
        <v>28</v>
      </c>
      <c r="K18" s="18" t="s">
        <v>28</v>
      </c>
      <c r="L18" s="18" t="s">
        <v>28</v>
      </c>
      <c r="M18" s="18" t="s">
        <v>28</v>
      </c>
      <c r="N18" s="123">
        <v>9.9999999999999995E-7</v>
      </c>
      <c r="P18" s="15">
        <v>0.1</v>
      </c>
      <c r="Q18" s="9" t="str">
        <f t="shared" ref="Q18:V18" si="6">IF(ISNUMBER(I$7),PERCENTILE(I$7:I$44,0.1),"*")</f>
        <v>*</v>
      </c>
      <c r="R18" s="9" t="str">
        <f t="shared" si="6"/>
        <v>*</v>
      </c>
      <c r="S18" s="9" t="str">
        <f t="shared" si="6"/>
        <v>*</v>
      </c>
      <c r="T18" s="9" t="str">
        <f t="shared" si="6"/>
        <v>*</v>
      </c>
      <c r="U18" s="9" t="str">
        <f t="shared" si="6"/>
        <v>*</v>
      </c>
      <c r="V18" s="9">
        <f t="shared" si="6"/>
        <v>9.9999999999999995E-7</v>
      </c>
    </row>
    <row r="19" spans="1:23" ht="15.75" customHeight="1">
      <c r="A19" s="18" t="s">
        <v>28</v>
      </c>
      <c r="B19" s="18" t="s">
        <v>28</v>
      </c>
      <c r="C19" s="18" t="s">
        <v>28</v>
      </c>
      <c r="D19" s="18" t="s">
        <v>28</v>
      </c>
      <c r="E19" s="18" t="s">
        <v>28</v>
      </c>
      <c r="F19" s="115">
        <v>10</v>
      </c>
      <c r="G19" s="18" t="s">
        <v>28</v>
      </c>
      <c r="H19" s="18" t="s">
        <v>28</v>
      </c>
      <c r="I19" s="18" t="s">
        <v>28</v>
      </c>
      <c r="J19" s="18" t="s">
        <v>28</v>
      </c>
      <c r="K19" s="18" t="s">
        <v>28</v>
      </c>
      <c r="L19" s="18" t="s">
        <v>28</v>
      </c>
      <c r="M19" s="18" t="s">
        <v>28</v>
      </c>
      <c r="N19" s="123">
        <v>9.9999999999999995E-7</v>
      </c>
      <c r="P19" s="15">
        <v>0.9</v>
      </c>
      <c r="Q19" s="9" t="str">
        <f t="shared" ref="Q19:V19" si="7">IF(ISNUMBER(I$7),PERCENTILE(I$7:I$44,0.9),"*")</f>
        <v>*</v>
      </c>
      <c r="R19" s="9" t="str">
        <f t="shared" si="7"/>
        <v>*</v>
      </c>
      <c r="S19" s="9" t="str">
        <f t="shared" si="7"/>
        <v>*</v>
      </c>
      <c r="T19" s="9" t="str">
        <f t="shared" si="7"/>
        <v>*</v>
      </c>
      <c r="U19" s="9" t="str">
        <f t="shared" si="7"/>
        <v>*</v>
      </c>
      <c r="V19" s="9">
        <f t="shared" si="7"/>
        <v>9.9999999999999995E-7</v>
      </c>
    </row>
    <row r="20" spans="1:23" ht="15" customHeight="1">
      <c r="A20" s="18" t="s">
        <v>28</v>
      </c>
      <c r="B20" s="18" t="s">
        <v>28</v>
      </c>
      <c r="C20" s="18" t="s">
        <v>28</v>
      </c>
      <c r="D20" s="18" t="s">
        <v>28</v>
      </c>
      <c r="E20" s="18" t="s">
        <v>28</v>
      </c>
      <c r="F20" s="115">
        <v>10</v>
      </c>
      <c r="G20" s="18" t="s">
        <v>28</v>
      </c>
      <c r="H20" s="18" t="s">
        <v>28</v>
      </c>
      <c r="I20" s="18" t="s">
        <v>28</v>
      </c>
      <c r="J20" s="18" t="s">
        <v>28</v>
      </c>
      <c r="K20" s="18" t="s">
        <v>28</v>
      </c>
      <c r="L20" s="18" t="s">
        <v>28</v>
      </c>
      <c r="M20" s="18" t="s">
        <v>28</v>
      </c>
      <c r="N20" s="123">
        <v>9.9999999999999995E-7</v>
      </c>
    </row>
    <row r="21" spans="1:23">
      <c r="A21" s="18" t="s">
        <v>28</v>
      </c>
      <c r="B21" s="18" t="s">
        <v>28</v>
      </c>
      <c r="C21" s="18" t="s">
        <v>28</v>
      </c>
      <c r="D21" s="18" t="s">
        <v>28</v>
      </c>
      <c r="E21" s="18" t="s">
        <v>28</v>
      </c>
      <c r="F21" s="115">
        <v>10</v>
      </c>
      <c r="G21" s="18" t="s">
        <v>28</v>
      </c>
      <c r="H21" s="18" t="s">
        <v>28</v>
      </c>
      <c r="I21" s="18" t="s">
        <v>28</v>
      </c>
      <c r="J21" s="18" t="s">
        <v>28</v>
      </c>
      <c r="K21" s="18" t="s">
        <v>28</v>
      </c>
      <c r="L21" s="18" t="s">
        <v>28</v>
      </c>
      <c r="M21" s="18" t="s">
        <v>28</v>
      </c>
      <c r="N21" s="123">
        <v>9.9999999999999995E-7</v>
      </c>
    </row>
    <row r="22" spans="1:23" ht="15.75" thickBot="1">
      <c r="A22" s="18" t="s">
        <v>28</v>
      </c>
      <c r="B22" s="18" t="s">
        <v>28</v>
      </c>
      <c r="C22" s="18" t="s">
        <v>28</v>
      </c>
      <c r="D22" s="18" t="s">
        <v>28</v>
      </c>
      <c r="E22" s="18" t="s">
        <v>28</v>
      </c>
      <c r="F22" s="115">
        <v>10</v>
      </c>
      <c r="G22" s="18" t="s">
        <v>28</v>
      </c>
      <c r="H22" s="18" t="s">
        <v>28</v>
      </c>
      <c r="I22" s="18" t="s">
        <v>28</v>
      </c>
      <c r="J22" s="18" t="s">
        <v>28</v>
      </c>
      <c r="K22" s="18" t="s">
        <v>28</v>
      </c>
      <c r="L22" s="18" t="s">
        <v>28</v>
      </c>
      <c r="M22" s="18" t="s">
        <v>28</v>
      </c>
      <c r="N22" s="123">
        <v>9.9999999999999995E-7</v>
      </c>
      <c r="P22" s="4" t="s">
        <v>33</v>
      </c>
      <c r="Q22" s="3"/>
      <c r="R22" s="3"/>
      <c r="S22" s="3"/>
      <c r="T22" s="3"/>
      <c r="U22" s="3"/>
      <c r="V22" s="3"/>
      <c r="W22" s="3"/>
    </row>
    <row r="23" spans="1:23">
      <c r="A23" s="18" t="s">
        <v>28</v>
      </c>
      <c r="B23" s="18" t="s">
        <v>28</v>
      </c>
      <c r="C23" s="18" t="s">
        <v>28</v>
      </c>
      <c r="D23" s="18" t="s">
        <v>28</v>
      </c>
      <c r="E23" s="18" t="s">
        <v>28</v>
      </c>
      <c r="F23" s="115">
        <v>10</v>
      </c>
      <c r="G23" s="18" t="s">
        <v>28</v>
      </c>
      <c r="H23" s="18" t="s">
        <v>28</v>
      </c>
      <c r="I23" s="18" t="s">
        <v>28</v>
      </c>
      <c r="J23" s="18" t="s">
        <v>28</v>
      </c>
      <c r="K23" s="18" t="s">
        <v>28</v>
      </c>
      <c r="L23" s="18" t="s">
        <v>28</v>
      </c>
      <c r="M23" s="18" t="s">
        <v>28</v>
      </c>
      <c r="N23" s="123">
        <v>9.9999999999999995E-7</v>
      </c>
      <c r="Q23" s="227" t="s">
        <v>34</v>
      </c>
      <c r="R23" s="228"/>
      <c r="S23" s="228"/>
      <c r="T23" s="228"/>
      <c r="U23" s="228"/>
      <c r="V23" s="228"/>
      <c r="W23" s="229"/>
    </row>
    <row r="24" spans="1:23" ht="16.5" customHeight="1">
      <c r="A24" s="18" t="s">
        <v>28</v>
      </c>
      <c r="B24" s="18" t="s">
        <v>28</v>
      </c>
      <c r="C24" s="18" t="s">
        <v>28</v>
      </c>
      <c r="D24" s="18" t="s">
        <v>28</v>
      </c>
      <c r="E24" s="18" t="s">
        <v>28</v>
      </c>
      <c r="F24" s="115">
        <v>10</v>
      </c>
      <c r="G24" s="18" t="s">
        <v>28</v>
      </c>
      <c r="H24" s="18" t="s">
        <v>28</v>
      </c>
      <c r="I24" s="18" t="s">
        <v>28</v>
      </c>
      <c r="J24" s="18" t="s">
        <v>28</v>
      </c>
      <c r="K24" s="18" t="s">
        <v>28</v>
      </c>
      <c r="L24" s="18" t="s">
        <v>28</v>
      </c>
      <c r="M24" s="18" t="s">
        <v>28</v>
      </c>
      <c r="N24" s="123">
        <v>9.9999999999999995E-7</v>
      </c>
      <c r="Q24" s="218" t="s">
        <v>50</v>
      </c>
      <c r="R24" s="218"/>
      <c r="S24" s="218"/>
      <c r="T24" s="218"/>
      <c r="U24" s="218"/>
      <c r="V24" s="218"/>
      <c r="W24" s="219"/>
    </row>
    <row r="25" spans="1:23">
      <c r="A25" s="18" t="s">
        <v>28</v>
      </c>
      <c r="B25" s="18" t="s">
        <v>28</v>
      </c>
      <c r="C25" s="18" t="s">
        <v>28</v>
      </c>
      <c r="D25" s="18" t="s">
        <v>28</v>
      </c>
      <c r="E25" s="18" t="s">
        <v>28</v>
      </c>
      <c r="F25" s="115">
        <v>10</v>
      </c>
      <c r="G25" s="18" t="s">
        <v>28</v>
      </c>
      <c r="H25" s="18" t="s">
        <v>28</v>
      </c>
      <c r="I25" s="18" t="s">
        <v>28</v>
      </c>
      <c r="J25" s="18" t="s">
        <v>28</v>
      </c>
      <c r="K25" s="18" t="s">
        <v>28</v>
      </c>
      <c r="L25" s="18" t="s">
        <v>28</v>
      </c>
      <c r="M25" s="18" t="s">
        <v>28</v>
      </c>
      <c r="N25" s="123">
        <v>9.9999999999999995E-7</v>
      </c>
      <c r="Q25" s="221"/>
      <c r="R25" s="221"/>
      <c r="S25" s="221"/>
      <c r="T25" s="221"/>
      <c r="U25" s="221"/>
      <c r="V25" s="221"/>
      <c r="W25" s="222"/>
    </row>
    <row r="26" spans="1:23">
      <c r="A26" s="18" t="s">
        <v>28</v>
      </c>
      <c r="B26" s="18" t="s">
        <v>28</v>
      </c>
      <c r="C26" s="18" t="s">
        <v>28</v>
      </c>
      <c r="D26" s="18" t="s">
        <v>28</v>
      </c>
      <c r="E26" s="18" t="s">
        <v>28</v>
      </c>
      <c r="F26" s="115">
        <v>10</v>
      </c>
      <c r="G26" s="18" t="s">
        <v>28</v>
      </c>
      <c r="H26" s="18" t="s">
        <v>28</v>
      </c>
      <c r="I26" s="18" t="s">
        <v>28</v>
      </c>
      <c r="J26" s="18" t="s">
        <v>28</v>
      </c>
      <c r="K26" s="18" t="s">
        <v>28</v>
      </c>
      <c r="L26" s="18" t="s">
        <v>28</v>
      </c>
      <c r="M26" s="18" t="s">
        <v>28</v>
      </c>
      <c r="N26" s="123">
        <v>9.9999999999999995E-7</v>
      </c>
      <c r="Q26" s="221"/>
      <c r="R26" s="221"/>
      <c r="S26" s="221"/>
      <c r="T26" s="221"/>
      <c r="U26" s="221"/>
      <c r="V26" s="221"/>
      <c r="W26" s="222"/>
    </row>
    <row r="27" spans="1:23">
      <c r="A27" s="18" t="s">
        <v>28</v>
      </c>
      <c r="B27" s="18" t="s">
        <v>28</v>
      </c>
      <c r="C27" s="18" t="s">
        <v>28</v>
      </c>
      <c r="D27" s="18" t="s">
        <v>28</v>
      </c>
      <c r="E27" s="18" t="s">
        <v>28</v>
      </c>
      <c r="F27" s="115">
        <v>10</v>
      </c>
      <c r="G27" s="18" t="s">
        <v>28</v>
      </c>
      <c r="H27" s="18" t="s">
        <v>28</v>
      </c>
      <c r="I27" s="18" t="s">
        <v>28</v>
      </c>
      <c r="J27" s="18" t="s">
        <v>28</v>
      </c>
      <c r="K27" s="18" t="s">
        <v>28</v>
      </c>
      <c r="L27" s="18" t="s">
        <v>28</v>
      </c>
      <c r="M27" s="18" t="s">
        <v>28</v>
      </c>
      <c r="N27" s="123">
        <v>9.9999999999999995E-7</v>
      </c>
      <c r="Q27" s="221"/>
      <c r="R27" s="221"/>
      <c r="S27" s="221"/>
      <c r="T27" s="221"/>
      <c r="U27" s="221"/>
      <c r="V27" s="221"/>
      <c r="W27" s="222"/>
    </row>
    <row r="28" spans="1:23">
      <c r="A28" s="18" t="s">
        <v>28</v>
      </c>
      <c r="B28" s="18" t="s">
        <v>28</v>
      </c>
      <c r="C28" s="18" t="s">
        <v>28</v>
      </c>
      <c r="D28" s="18" t="s">
        <v>28</v>
      </c>
      <c r="E28" s="18" t="s">
        <v>28</v>
      </c>
      <c r="F28" s="115">
        <v>10</v>
      </c>
      <c r="G28" s="18" t="s">
        <v>28</v>
      </c>
      <c r="H28" s="18" t="s">
        <v>28</v>
      </c>
      <c r="I28" s="18" t="s">
        <v>28</v>
      </c>
      <c r="J28" s="18" t="s">
        <v>28</v>
      </c>
      <c r="K28" s="18" t="s">
        <v>28</v>
      </c>
      <c r="L28" s="18" t="s">
        <v>28</v>
      </c>
      <c r="M28" s="18" t="s">
        <v>28</v>
      </c>
      <c r="N28" s="123">
        <v>9.9999999999999995E-7</v>
      </c>
      <c r="Q28" s="221"/>
      <c r="R28" s="221"/>
      <c r="S28" s="221"/>
      <c r="T28" s="221"/>
      <c r="U28" s="221"/>
      <c r="V28" s="221"/>
      <c r="W28" s="222"/>
    </row>
    <row r="29" spans="1:23" ht="15" customHeight="1">
      <c r="A29" s="18" t="s">
        <v>28</v>
      </c>
      <c r="B29" s="18" t="s">
        <v>28</v>
      </c>
      <c r="C29" s="18" t="s">
        <v>28</v>
      </c>
      <c r="D29" s="18" t="s">
        <v>28</v>
      </c>
      <c r="E29" s="18" t="s">
        <v>28</v>
      </c>
      <c r="F29" s="115">
        <v>10</v>
      </c>
      <c r="G29" s="18" t="s">
        <v>28</v>
      </c>
      <c r="H29" s="18" t="s">
        <v>28</v>
      </c>
      <c r="I29" s="18" t="s">
        <v>28</v>
      </c>
      <c r="J29" s="18" t="s">
        <v>28</v>
      </c>
      <c r="K29" s="18" t="s">
        <v>28</v>
      </c>
      <c r="L29" s="18" t="s">
        <v>28</v>
      </c>
      <c r="M29" s="18" t="s">
        <v>28</v>
      </c>
      <c r="N29" s="123">
        <v>9.9999999999999995E-7</v>
      </c>
      <c r="Q29" s="221"/>
      <c r="R29" s="221"/>
      <c r="S29" s="221"/>
      <c r="T29" s="221"/>
      <c r="U29" s="221"/>
      <c r="V29" s="221"/>
      <c r="W29" s="222"/>
    </row>
    <row r="30" spans="1:23">
      <c r="A30" s="18" t="s">
        <v>28</v>
      </c>
      <c r="B30" s="18" t="s">
        <v>28</v>
      </c>
      <c r="C30" s="18" t="s">
        <v>28</v>
      </c>
      <c r="D30" s="18" t="s">
        <v>28</v>
      </c>
      <c r="E30" s="18" t="s">
        <v>28</v>
      </c>
      <c r="F30" s="115">
        <v>10</v>
      </c>
      <c r="G30" s="18" t="s">
        <v>28</v>
      </c>
      <c r="H30" s="18" t="s">
        <v>28</v>
      </c>
      <c r="I30" s="18" t="s">
        <v>28</v>
      </c>
      <c r="J30" s="18" t="s">
        <v>28</v>
      </c>
      <c r="K30" s="18" t="s">
        <v>28</v>
      </c>
      <c r="L30" s="18" t="s">
        <v>28</v>
      </c>
      <c r="M30" s="18" t="s">
        <v>28</v>
      </c>
      <c r="N30" s="123">
        <v>9.9999999999999995E-7</v>
      </c>
      <c r="Q30" s="221"/>
      <c r="R30" s="221"/>
      <c r="S30" s="221"/>
      <c r="T30" s="221"/>
      <c r="U30" s="221"/>
      <c r="V30" s="221"/>
      <c r="W30" s="222"/>
    </row>
    <row r="31" spans="1:23">
      <c r="A31" s="18" t="s">
        <v>28</v>
      </c>
      <c r="B31" s="18" t="s">
        <v>28</v>
      </c>
      <c r="C31" s="18" t="s">
        <v>28</v>
      </c>
      <c r="D31" s="18" t="s">
        <v>28</v>
      </c>
      <c r="E31" s="18" t="s">
        <v>28</v>
      </c>
      <c r="F31" s="115">
        <v>10</v>
      </c>
      <c r="G31" s="18" t="s">
        <v>28</v>
      </c>
      <c r="H31" s="18" t="s">
        <v>28</v>
      </c>
      <c r="I31" s="18" t="s">
        <v>28</v>
      </c>
      <c r="J31" s="18" t="s">
        <v>28</v>
      </c>
      <c r="K31" s="18" t="s">
        <v>28</v>
      </c>
      <c r="L31" s="18" t="s">
        <v>28</v>
      </c>
      <c r="M31" s="18" t="s">
        <v>28</v>
      </c>
      <c r="N31" s="123">
        <v>9.9999999999999995E-7</v>
      </c>
      <c r="Q31" s="221"/>
      <c r="R31" s="221"/>
      <c r="S31" s="221"/>
      <c r="T31" s="221"/>
      <c r="U31" s="221"/>
      <c r="V31" s="221"/>
      <c r="W31" s="222"/>
    </row>
    <row r="32" spans="1:23">
      <c r="A32" s="18" t="s">
        <v>28</v>
      </c>
      <c r="B32" s="18" t="s">
        <v>28</v>
      </c>
      <c r="C32" s="18" t="s">
        <v>28</v>
      </c>
      <c r="D32" s="18" t="s">
        <v>28</v>
      </c>
      <c r="E32" s="18" t="s">
        <v>28</v>
      </c>
      <c r="F32" s="115">
        <v>10</v>
      </c>
      <c r="G32" s="18" t="s">
        <v>28</v>
      </c>
      <c r="H32" s="18" t="s">
        <v>28</v>
      </c>
      <c r="I32" s="18" t="s">
        <v>28</v>
      </c>
      <c r="J32" s="18" t="s">
        <v>28</v>
      </c>
      <c r="K32" s="18" t="s">
        <v>28</v>
      </c>
      <c r="L32" s="18" t="s">
        <v>28</v>
      </c>
      <c r="M32" s="18" t="s">
        <v>28</v>
      </c>
      <c r="N32" s="123">
        <v>9.9999999999999995E-7</v>
      </c>
      <c r="Q32" s="221"/>
      <c r="R32" s="221"/>
      <c r="S32" s="221"/>
      <c r="T32" s="221"/>
      <c r="U32" s="221"/>
      <c r="V32" s="221"/>
      <c r="W32" s="222"/>
    </row>
    <row r="33" spans="1:23">
      <c r="A33" s="18" t="s">
        <v>28</v>
      </c>
      <c r="B33" s="18" t="s">
        <v>28</v>
      </c>
      <c r="C33" s="18" t="s">
        <v>28</v>
      </c>
      <c r="D33" s="18" t="s">
        <v>28</v>
      </c>
      <c r="E33" s="18" t="s">
        <v>28</v>
      </c>
      <c r="F33" s="115">
        <v>10</v>
      </c>
      <c r="G33" s="18" t="s">
        <v>28</v>
      </c>
      <c r="H33" s="18" t="s">
        <v>28</v>
      </c>
      <c r="I33" s="18" t="s">
        <v>28</v>
      </c>
      <c r="J33" s="18" t="s">
        <v>28</v>
      </c>
      <c r="K33" s="18" t="s">
        <v>28</v>
      </c>
      <c r="L33" s="18" t="s">
        <v>28</v>
      </c>
      <c r="M33" s="18" t="s">
        <v>28</v>
      </c>
      <c r="N33" s="123">
        <v>9.9999999999999995E-7</v>
      </c>
      <c r="Q33" s="221"/>
      <c r="R33" s="221"/>
      <c r="S33" s="221"/>
      <c r="T33" s="221"/>
      <c r="U33" s="221"/>
      <c r="V33" s="221"/>
      <c r="W33" s="222"/>
    </row>
    <row r="34" spans="1:23">
      <c r="A34" s="18" t="s">
        <v>28</v>
      </c>
      <c r="B34" s="18" t="s">
        <v>28</v>
      </c>
      <c r="C34" s="18" t="s">
        <v>28</v>
      </c>
      <c r="D34" s="18" t="s">
        <v>28</v>
      </c>
      <c r="E34" s="18" t="s">
        <v>28</v>
      </c>
      <c r="F34" s="115">
        <v>10</v>
      </c>
      <c r="G34" s="18" t="s">
        <v>28</v>
      </c>
      <c r="H34" s="18" t="s">
        <v>28</v>
      </c>
      <c r="I34" s="18" t="s">
        <v>28</v>
      </c>
      <c r="J34" s="18" t="s">
        <v>28</v>
      </c>
      <c r="K34" s="18" t="s">
        <v>28</v>
      </c>
      <c r="L34" s="18" t="s">
        <v>28</v>
      </c>
      <c r="M34" s="18" t="s">
        <v>28</v>
      </c>
      <c r="N34" s="123">
        <v>9.9999999999999995E-7</v>
      </c>
      <c r="Q34" s="224"/>
      <c r="R34" s="224"/>
      <c r="S34" s="224"/>
      <c r="T34" s="224"/>
      <c r="U34" s="224"/>
      <c r="V34" s="224"/>
      <c r="W34" s="225"/>
    </row>
    <row r="35" spans="1:23">
      <c r="A35" s="18" t="s">
        <v>28</v>
      </c>
      <c r="B35" s="18" t="s">
        <v>28</v>
      </c>
      <c r="C35" s="18" t="s">
        <v>28</v>
      </c>
      <c r="D35" s="18" t="s">
        <v>28</v>
      </c>
      <c r="E35" s="18" t="s">
        <v>28</v>
      </c>
      <c r="F35" s="115">
        <v>10</v>
      </c>
      <c r="G35" s="18" t="s">
        <v>28</v>
      </c>
      <c r="H35" s="18" t="s">
        <v>28</v>
      </c>
      <c r="I35" s="18" t="s">
        <v>28</v>
      </c>
      <c r="J35" s="18" t="s">
        <v>28</v>
      </c>
      <c r="K35" s="18" t="s">
        <v>28</v>
      </c>
      <c r="L35" s="18" t="s">
        <v>28</v>
      </c>
      <c r="M35" s="18" t="s">
        <v>28</v>
      </c>
      <c r="N35" s="123">
        <v>9.9999999999999995E-7</v>
      </c>
    </row>
    <row r="36" spans="1:23" ht="18.75">
      <c r="A36" s="18" t="s">
        <v>28</v>
      </c>
      <c r="B36" s="18" t="s">
        <v>28</v>
      </c>
      <c r="C36" s="18" t="s">
        <v>28</v>
      </c>
      <c r="D36" s="18" t="s">
        <v>28</v>
      </c>
      <c r="E36" s="18" t="s">
        <v>28</v>
      </c>
      <c r="F36" s="115">
        <v>10</v>
      </c>
      <c r="G36" s="18" t="s">
        <v>28</v>
      </c>
      <c r="H36" s="18" t="s">
        <v>28</v>
      </c>
      <c r="I36" s="18" t="s">
        <v>28</v>
      </c>
      <c r="J36" s="18" t="s">
        <v>28</v>
      </c>
      <c r="K36" s="18" t="s">
        <v>28</v>
      </c>
      <c r="L36" s="18" t="s">
        <v>28</v>
      </c>
      <c r="M36" s="18" t="s">
        <v>28</v>
      </c>
      <c r="N36" s="123">
        <v>9.9999999999999995E-7</v>
      </c>
      <c r="P36" s="118"/>
    </row>
    <row r="37" spans="1:23">
      <c r="A37" s="18" t="s">
        <v>28</v>
      </c>
      <c r="B37" s="18" t="s">
        <v>28</v>
      </c>
      <c r="C37" s="18" t="s">
        <v>28</v>
      </c>
      <c r="D37" s="18" t="s">
        <v>28</v>
      </c>
      <c r="E37" s="18" t="s">
        <v>28</v>
      </c>
      <c r="F37" s="115">
        <v>10</v>
      </c>
      <c r="G37" s="18" t="s">
        <v>28</v>
      </c>
      <c r="H37" s="18" t="s">
        <v>28</v>
      </c>
      <c r="I37" s="18" t="s">
        <v>28</v>
      </c>
      <c r="J37" s="18" t="s">
        <v>28</v>
      </c>
      <c r="K37" s="18" t="s">
        <v>28</v>
      </c>
      <c r="L37" s="18" t="s">
        <v>28</v>
      </c>
      <c r="M37" s="18" t="s">
        <v>28</v>
      </c>
      <c r="N37" s="123">
        <v>9.9999999999999995E-7</v>
      </c>
    </row>
    <row r="38" spans="1:23">
      <c r="A38" s="18" t="s">
        <v>28</v>
      </c>
      <c r="B38" s="18" t="s">
        <v>28</v>
      </c>
      <c r="C38" s="18" t="s">
        <v>28</v>
      </c>
      <c r="D38" s="18" t="s">
        <v>28</v>
      </c>
      <c r="E38" s="18" t="s">
        <v>28</v>
      </c>
      <c r="F38" s="115">
        <v>10</v>
      </c>
      <c r="G38" s="18" t="s">
        <v>28</v>
      </c>
      <c r="H38" s="18" t="s">
        <v>28</v>
      </c>
      <c r="I38" s="18" t="s">
        <v>28</v>
      </c>
      <c r="J38" s="18" t="s">
        <v>28</v>
      </c>
      <c r="K38" s="18" t="s">
        <v>28</v>
      </c>
      <c r="L38" s="18" t="s">
        <v>28</v>
      </c>
      <c r="M38" s="18" t="s">
        <v>28</v>
      </c>
      <c r="N38" s="123">
        <v>9.9999999999999995E-7</v>
      </c>
    </row>
    <row r="39" spans="1:23">
      <c r="A39" s="18" t="s">
        <v>28</v>
      </c>
      <c r="B39" s="18" t="s">
        <v>28</v>
      </c>
      <c r="C39" s="18" t="s">
        <v>28</v>
      </c>
      <c r="D39" s="18" t="s">
        <v>28</v>
      </c>
      <c r="E39" s="18" t="s">
        <v>28</v>
      </c>
      <c r="F39" s="115">
        <v>10</v>
      </c>
      <c r="G39" s="18" t="s">
        <v>28</v>
      </c>
      <c r="H39" s="18" t="s">
        <v>28</v>
      </c>
      <c r="I39" s="18" t="s">
        <v>28</v>
      </c>
      <c r="J39" s="18" t="s">
        <v>28</v>
      </c>
      <c r="K39" s="18" t="s">
        <v>28</v>
      </c>
      <c r="L39" s="18" t="s">
        <v>28</v>
      </c>
      <c r="M39" s="18" t="s">
        <v>28</v>
      </c>
      <c r="N39" s="123">
        <v>9.9999999999999995E-7</v>
      </c>
    </row>
    <row r="40" spans="1:23">
      <c r="A40" s="18" t="s">
        <v>28</v>
      </c>
      <c r="B40" s="18" t="s">
        <v>28</v>
      </c>
      <c r="C40" s="18" t="s">
        <v>28</v>
      </c>
      <c r="D40" s="18" t="s">
        <v>28</v>
      </c>
      <c r="E40" s="18" t="s">
        <v>28</v>
      </c>
      <c r="F40" s="115">
        <v>10</v>
      </c>
      <c r="G40" s="18" t="s">
        <v>28</v>
      </c>
      <c r="H40" s="18" t="s">
        <v>28</v>
      </c>
      <c r="I40" s="18" t="s">
        <v>28</v>
      </c>
      <c r="J40" s="18" t="s">
        <v>28</v>
      </c>
      <c r="K40" s="18" t="s">
        <v>28</v>
      </c>
      <c r="L40" s="18" t="s">
        <v>28</v>
      </c>
      <c r="M40" s="18" t="s">
        <v>28</v>
      </c>
      <c r="N40" s="123">
        <v>9.9999999999999995E-7</v>
      </c>
    </row>
    <row r="41" spans="1:23">
      <c r="A41" s="18" t="s">
        <v>28</v>
      </c>
      <c r="B41" s="18" t="s">
        <v>28</v>
      </c>
      <c r="C41" s="18" t="s">
        <v>28</v>
      </c>
      <c r="D41" s="18" t="s">
        <v>28</v>
      </c>
      <c r="E41" s="18" t="s">
        <v>28</v>
      </c>
      <c r="F41" s="115">
        <v>10</v>
      </c>
      <c r="G41" s="18" t="s">
        <v>28</v>
      </c>
      <c r="H41" s="18" t="s">
        <v>28</v>
      </c>
      <c r="I41" s="18" t="s">
        <v>28</v>
      </c>
      <c r="J41" s="18" t="s">
        <v>28</v>
      </c>
      <c r="K41" s="18" t="s">
        <v>28</v>
      </c>
      <c r="L41" s="18" t="s">
        <v>28</v>
      </c>
      <c r="M41" s="18" t="s">
        <v>28</v>
      </c>
      <c r="N41" s="123">
        <v>9.9999999999999995E-7</v>
      </c>
    </row>
    <row r="42" spans="1:23">
      <c r="A42" s="18" t="s">
        <v>28</v>
      </c>
      <c r="B42" s="18" t="s">
        <v>28</v>
      </c>
      <c r="C42" s="18" t="s">
        <v>28</v>
      </c>
      <c r="D42" s="18" t="s">
        <v>28</v>
      </c>
      <c r="E42" s="18" t="s">
        <v>28</v>
      </c>
      <c r="F42" s="115">
        <v>10</v>
      </c>
      <c r="G42" s="18" t="s">
        <v>28</v>
      </c>
      <c r="H42" s="18" t="s">
        <v>28</v>
      </c>
      <c r="I42" s="18" t="s">
        <v>28</v>
      </c>
      <c r="J42" s="18" t="s">
        <v>28</v>
      </c>
      <c r="K42" s="18" t="s">
        <v>28</v>
      </c>
      <c r="L42" s="18" t="s">
        <v>28</v>
      </c>
      <c r="M42" s="18" t="s">
        <v>28</v>
      </c>
      <c r="N42" s="123">
        <v>9.9999999999999995E-7</v>
      </c>
    </row>
    <row r="43" spans="1:23">
      <c r="A43" s="18" t="s">
        <v>28</v>
      </c>
      <c r="B43" s="18" t="s">
        <v>28</v>
      </c>
      <c r="C43" s="18" t="s">
        <v>28</v>
      </c>
      <c r="D43" s="18" t="s">
        <v>28</v>
      </c>
      <c r="E43" s="18" t="s">
        <v>28</v>
      </c>
      <c r="F43" s="115">
        <v>10</v>
      </c>
      <c r="G43" s="18" t="s">
        <v>28</v>
      </c>
      <c r="H43" s="18" t="s">
        <v>28</v>
      </c>
      <c r="I43" s="18" t="s">
        <v>28</v>
      </c>
      <c r="J43" s="18" t="s">
        <v>28</v>
      </c>
      <c r="K43" s="18" t="s">
        <v>28</v>
      </c>
      <c r="L43" s="18" t="s">
        <v>28</v>
      </c>
      <c r="M43" s="18" t="s">
        <v>28</v>
      </c>
      <c r="N43" s="123">
        <v>9.9999999999999995E-7</v>
      </c>
    </row>
    <row r="44" spans="1:23">
      <c r="A44" s="18" t="s">
        <v>28</v>
      </c>
      <c r="B44" s="18" t="s">
        <v>28</v>
      </c>
      <c r="C44" s="18" t="s">
        <v>28</v>
      </c>
      <c r="D44" s="18" t="s">
        <v>28</v>
      </c>
      <c r="E44" s="18" t="s">
        <v>28</v>
      </c>
      <c r="F44" s="115">
        <v>10</v>
      </c>
      <c r="G44" s="18" t="s">
        <v>28</v>
      </c>
      <c r="H44" s="18" t="s">
        <v>28</v>
      </c>
      <c r="I44" s="18" t="s">
        <v>28</v>
      </c>
      <c r="J44" s="18" t="s">
        <v>28</v>
      </c>
      <c r="K44" s="18" t="s">
        <v>28</v>
      </c>
      <c r="L44" s="18" t="s">
        <v>28</v>
      </c>
      <c r="M44" s="18" t="s">
        <v>28</v>
      </c>
      <c r="N44" s="123">
        <v>9.9999999999999995E-7</v>
      </c>
    </row>
    <row r="45" spans="1:2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2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2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2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1:1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1:1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1:1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1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1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1:1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 spans="1:1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spans="1:1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spans="1:1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 spans="1:1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spans="1:1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 spans="1:1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spans="1:1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spans="1:1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 spans="1:1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 spans="1:1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 spans="1:1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 spans="1:1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1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 spans="1: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 spans="1:1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1:1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1:1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1:1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1:1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1:1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1:1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1:1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 spans="1:1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 spans="1:1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 spans="1:1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 spans="1:1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 spans="1:1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 spans="1:1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 spans="1:1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 spans="1:1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 spans="1:1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 spans="1:1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 spans="1:1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 spans="1:1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 spans="1:1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 spans="1:1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 spans="1:1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 spans="1:1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 spans="1:1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 spans="1:14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 spans="1:14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209" spans="1:14" s="2" customFormat="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</row>
    <row r="210" spans="1:14" s="2" customFormat="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</row>
    <row r="211" spans="1:14" s="2" customFormat="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</row>
    <row r="212" spans="1:14" s="2" customFormat="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</row>
    <row r="213" spans="1:14" s="2" customFormat="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</row>
    <row r="214" spans="1:14" s="2" customFormat="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</row>
    <row r="215" spans="1:14" s="2" customFormat="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</row>
    <row r="216" spans="1:14" s="2" customFormat="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</row>
    <row r="217" spans="1:14" s="2" customFormat="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</row>
    <row r="218" spans="1:14" s="2" customFormat="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</row>
    <row r="219" spans="1:14" s="2" customFormat="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</row>
    <row r="220" spans="1:14" s="2" customFormat="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</row>
    <row r="221" spans="1:14" s="2" customFormat="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</row>
    <row r="222" spans="1:14" s="2" customFormat="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</row>
    <row r="223" spans="1:14" s="2" customFormat="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</row>
    <row r="224" spans="1:14" s="2" customFormat="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</row>
    <row r="225" spans="1:14" s="2" customFormat="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</row>
    <row r="226" spans="1:14" s="2" customFormat="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</row>
    <row r="227" spans="1:14" s="2" customFormat="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</row>
    <row r="228" spans="1:14" s="2" customFormat="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</row>
    <row r="229" spans="1:14" s="2" customFormat="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</row>
    <row r="230" spans="1:14" s="2" customFormat="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</row>
    <row r="231" spans="1:14" s="2" customFormat="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</row>
    <row r="232" spans="1:14" s="2" customFormat="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</row>
    <row r="233" spans="1:14" s="2" customFormat="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</row>
    <row r="234" spans="1:14" s="2" customFormat="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</row>
    <row r="235" spans="1:14" s="2" customFormat="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</row>
    <row r="236" spans="1:14" s="2" customFormat="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</row>
    <row r="237" spans="1:14" s="2" customFormat="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</row>
    <row r="238" spans="1:14" s="2" customFormat="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</row>
    <row r="239" spans="1:14" s="2" customFormat="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</row>
    <row r="240" spans="1:14" s="2" customFormat="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</row>
    <row r="241" spans="1:14" s="2" customFormat="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</row>
    <row r="242" spans="1:14" s="2" customFormat="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</row>
    <row r="243" spans="1:14" s="2" customFormat="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</row>
    <row r="244" spans="1:14" s="2" customFormat="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</row>
    <row r="245" spans="1:14" s="2" customFormat="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</row>
    <row r="246" spans="1:14" s="2" customFormat="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</row>
    <row r="247" spans="1:14" s="2" customFormat="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</row>
    <row r="248" spans="1:14" s="2" customFormat="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</row>
    <row r="249" spans="1:14" s="2" customFormat="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</row>
    <row r="250" spans="1:14" s="2" customFormat="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</row>
    <row r="251" spans="1:14" s="2" customFormat="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</row>
    <row r="252" spans="1:14" s="2" customFormat="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</row>
    <row r="253" spans="1:14" s="2" customFormat="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</row>
    <row r="254" spans="1:14" s="2" customFormat="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</row>
    <row r="255" spans="1:14" s="2" customFormat="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</row>
    <row r="256" spans="1:14" s="2" customFormat="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</row>
    <row r="257" spans="1:14" s="2" customFormat="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</row>
    <row r="258" spans="1:14" s="2" customFormat="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</row>
    <row r="259" spans="1:14" s="2" customFormat="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</row>
    <row r="260" spans="1:14" s="2" customFormat="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</row>
    <row r="261" spans="1:14" s="2" customFormat="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</row>
    <row r="262" spans="1:14" s="2" customFormat="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</row>
    <row r="263" spans="1:14" s="2" customFormat="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</row>
    <row r="264" spans="1:14" s="2" customFormat="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</row>
    <row r="265" spans="1:14" s="2" customFormat="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</row>
    <row r="266" spans="1:14" s="2" customFormat="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</row>
    <row r="267" spans="1:14" s="2" customFormat="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</row>
    <row r="268" spans="1:14" s="2" customFormat="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</row>
    <row r="269" spans="1:14" s="2" customFormat="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</row>
    <row r="270" spans="1:14" s="2" customFormat="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</row>
    <row r="271" spans="1:14" s="2" customFormat="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</row>
    <row r="272" spans="1:14" s="2" customFormat="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</row>
    <row r="273" spans="1:14" s="2" customFormat="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</row>
    <row r="274" spans="1:14" s="2" customFormat="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</row>
    <row r="275" spans="1:14" s="2" customFormat="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</row>
    <row r="276" spans="1:14" s="2" customFormat="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</row>
    <row r="277" spans="1:14" s="2" customFormat="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</row>
    <row r="278" spans="1:14" s="2" customFormat="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</row>
    <row r="279" spans="1:14" s="2" customFormat="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</row>
    <row r="280" spans="1:14" s="2" customFormat="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</row>
    <row r="281" spans="1:14" s="2" customFormat="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</row>
    <row r="282" spans="1:14" s="2" customFormat="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</row>
    <row r="283" spans="1:14" s="2" customFormat="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</row>
    <row r="284" spans="1:14" s="2" customFormat="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</row>
    <row r="285" spans="1:14" s="2" customFormat="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</row>
    <row r="286" spans="1:14" s="2" customFormat="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</row>
    <row r="287" spans="1:14" s="2" customFormat="1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</row>
    <row r="288" spans="1:14" s="2" customFormat="1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</row>
    <row r="289" spans="1:14" s="2" customFormat="1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</row>
    <row r="290" spans="1:14" s="2" customFormat="1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</row>
    <row r="291" spans="1:14" s="2" customFormat="1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</row>
    <row r="292" spans="1:14" s="2" customFormat="1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</row>
    <row r="293" spans="1:14" s="2" customFormat="1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</row>
    <row r="294" spans="1:14" s="2" customFormat="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</row>
    <row r="295" spans="1:14" s="2" customFormat="1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</row>
    <row r="296" spans="1:14" s="2" customFormat="1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</row>
    <row r="297" spans="1:14" s="2" customFormat="1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</row>
    <row r="298" spans="1:14" s="2" customFormat="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</row>
    <row r="299" spans="1:14" s="2" customFormat="1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</row>
    <row r="300" spans="1:14" s="2" customFormat="1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</row>
    <row r="301" spans="1:14" s="2" customFormat="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</row>
    <row r="302" spans="1:14" s="2" customFormat="1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</row>
    <row r="303" spans="1:14" s="2" customFormat="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</row>
    <row r="304" spans="1:14" s="2" customFormat="1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</row>
    <row r="305" spans="1:14" s="2" customFormat="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</row>
    <row r="306" spans="1:14" s="2" customFormat="1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</row>
    <row r="307" spans="1:14" s="2" customFormat="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</row>
    <row r="308" spans="1:14" s="2" customFormat="1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</row>
    <row r="309" spans="1:14" s="2" customFormat="1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</row>
    <row r="310" spans="1:14" s="2" customFormat="1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</row>
    <row r="311" spans="1:14" s="2" customFormat="1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</row>
    <row r="312" spans="1:14" s="2" customFormat="1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</row>
    <row r="313" spans="1:14" s="2" customFormat="1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</row>
    <row r="314" spans="1:14" s="2" customFormat="1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</row>
    <row r="315" spans="1:14" s="2" customFormat="1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</row>
    <row r="316" spans="1:14" s="2" customFormat="1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</row>
    <row r="317" spans="1:14" s="2" customFormat="1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</row>
    <row r="318" spans="1:14" s="2" customFormat="1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</row>
    <row r="319" spans="1:14" s="2" customFormat="1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</row>
    <row r="320" spans="1:14" s="2" customFormat="1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</row>
    <row r="321" spans="1:14" s="2" customFormat="1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</row>
    <row r="322" spans="1:14" s="2" customFormat="1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</row>
    <row r="323" spans="1:14" s="2" customFormat="1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</row>
    <row r="324" spans="1:14" s="2" customFormat="1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</row>
    <row r="325" spans="1:14" s="2" customFormat="1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</row>
    <row r="326" spans="1:14" s="2" customFormat="1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</row>
    <row r="327" spans="1:14" s="2" customFormat="1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</row>
    <row r="328" spans="1:14" s="2" customFormat="1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</row>
    <row r="329" spans="1:14" s="2" customFormat="1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</row>
    <row r="330" spans="1:14" s="2" customFormat="1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</row>
    <row r="331" spans="1:14" s="2" customFormat="1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</row>
    <row r="332" spans="1:14" s="2" customFormat="1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</row>
    <row r="333" spans="1:14" s="2" customFormat="1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</row>
    <row r="334" spans="1:14" s="2" customFormat="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</row>
    <row r="335" spans="1:14" s="2" customFormat="1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</row>
    <row r="336" spans="1:14" s="2" customFormat="1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</row>
  </sheetData>
  <mergeCells count="3">
    <mergeCell ref="Q6:X7"/>
    <mergeCell ref="Q23:W23"/>
    <mergeCell ref="Q24:W3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J205"/>
  <sheetViews>
    <sheetView topLeftCell="X1" zoomScaleNormal="100" workbookViewId="0">
      <selection activeCell="AN10" sqref="AN10"/>
    </sheetView>
  </sheetViews>
  <sheetFormatPr defaultRowHeight="15"/>
  <cols>
    <col min="1" max="1" width="15.7109375" style="2" customWidth="1"/>
    <col min="2" max="3" width="9.140625" style="2"/>
    <col min="4" max="5" width="13.42578125" style="2" customWidth="1"/>
    <col min="6" max="6" width="17.42578125" style="2" customWidth="1"/>
    <col min="7" max="7" width="10" customWidth="1"/>
    <col min="8" max="8" width="10.85546875" customWidth="1"/>
    <col min="11" max="16" width="9.140625" style="72"/>
    <col min="21" max="26" width="9.140625" style="72"/>
    <col min="40" max="56" width="9.140625" customWidth="1"/>
    <col min="57" max="57" width="9.85546875" style="2" customWidth="1"/>
    <col min="58" max="58" width="10" style="2" customWidth="1"/>
    <col min="59" max="72" width="10.5703125" style="2" customWidth="1"/>
    <col min="73" max="88" width="9.140625" style="2"/>
  </cols>
  <sheetData>
    <row r="1" spans="1:72" s="2" customFormat="1" ht="38.25" customHeight="1" thickBot="1">
      <c r="A1" s="207" t="s">
        <v>51</v>
      </c>
      <c r="B1" s="207"/>
      <c r="C1" s="207"/>
      <c r="D1" s="207"/>
      <c r="E1" s="207"/>
      <c r="F1" s="207"/>
      <c r="G1" s="207"/>
      <c r="H1" s="207"/>
      <c r="I1" s="207"/>
      <c r="J1" s="207"/>
      <c r="K1" s="177"/>
      <c r="L1" s="4" t="s">
        <v>52</v>
      </c>
      <c r="M1" s="3"/>
      <c r="N1" s="3"/>
      <c r="O1" s="3"/>
      <c r="P1" s="3"/>
      <c r="Q1" s="3"/>
      <c r="R1" s="3"/>
      <c r="S1" s="3"/>
      <c r="Y1" s="108"/>
      <c r="Z1" s="108"/>
      <c r="AA1" s="108"/>
      <c r="AB1" s="108"/>
      <c r="AC1" s="108"/>
      <c r="AD1" s="108"/>
      <c r="AE1" s="108"/>
    </row>
    <row r="2" spans="1:72" s="2" customFormat="1" ht="22.5" customHeight="1">
      <c r="A2" s="230" t="s">
        <v>53</v>
      </c>
      <c r="B2" s="230"/>
      <c r="C2" s="230"/>
      <c r="D2" s="230"/>
      <c r="E2" s="230"/>
      <c r="F2" s="230"/>
      <c r="G2" s="230"/>
      <c r="H2" s="203"/>
      <c r="I2" s="178"/>
      <c r="J2" s="108"/>
      <c r="L2" s="231"/>
      <c r="M2" s="232"/>
      <c r="N2" s="232"/>
      <c r="O2" s="232"/>
      <c r="P2" s="232"/>
      <c r="Q2" s="232"/>
      <c r="R2" s="232"/>
      <c r="S2" s="233"/>
      <c r="Y2" s="108"/>
      <c r="Z2" s="108"/>
      <c r="AA2" s="108"/>
      <c r="AB2" s="108"/>
      <c r="AC2" s="108"/>
      <c r="AD2" s="108"/>
      <c r="AE2" s="108"/>
    </row>
    <row r="3" spans="1:72" s="2" customFormat="1" ht="21.75" customHeight="1" thickBot="1">
      <c r="A3" s="204" t="s">
        <v>54</v>
      </c>
      <c r="B3" s="209"/>
      <c r="C3" s="209"/>
      <c r="D3" s="209"/>
      <c r="E3" s="209"/>
      <c r="F3" s="209"/>
      <c r="G3" s="209"/>
      <c r="H3" s="203"/>
      <c r="I3" s="178"/>
      <c r="J3" s="108"/>
      <c r="L3" s="234"/>
      <c r="M3" s="235"/>
      <c r="N3" s="235"/>
      <c r="O3" s="235"/>
      <c r="P3" s="235"/>
      <c r="Q3" s="235"/>
      <c r="R3" s="235"/>
      <c r="S3" s="236"/>
      <c r="Y3" s="108"/>
      <c r="Z3" s="108"/>
      <c r="AA3" s="108"/>
      <c r="AB3" s="108"/>
      <c r="AC3" s="108"/>
      <c r="AD3" s="108"/>
      <c r="AE3" s="108"/>
    </row>
    <row r="4" spans="1:72" s="2" customFormat="1" ht="21.75" customHeight="1">
      <c r="A4" s="138" t="s">
        <v>55</v>
      </c>
      <c r="B4" s="204"/>
      <c r="C4" s="204"/>
      <c r="D4" s="204"/>
      <c r="E4" s="204"/>
      <c r="F4" s="204"/>
      <c r="G4" s="204"/>
      <c r="L4" s="206"/>
      <c r="M4" s="206"/>
      <c r="N4" s="206"/>
      <c r="O4" s="206"/>
      <c r="P4" s="206"/>
      <c r="Q4" s="206"/>
      <c r="R4" s="206"/>
      <c r="S4" s="206"/>
    </row>
    <row r="5" spans="1:72" ht="21.75" customHeight="1">
      <c r="A5" s="204" t="s">
        <v>56</v>
      </c>
      <c r="B5" s="204"/>
      <c r="C5" s="204"/>
      <c r="D5" s="204"/>
      <c r="E5" s="204"/>
      <c r="F5" s="204"/>
      <c r="G5" s="204"/>
      <c r="H5" s="2"/>
      <c r="I5" s="2"/>
      <c r="J5" s="2"/>
      <c r="K5" s="2"/>
      <c r="L5" s="206"/>
      <c r="M5" s="206"/>
      <c r="N5" s="206"/>
      <c r="O5" s="206"/>
      <c r="P5" s="206"/>
      <c r="Q5" s="206"/>
      <c r="R5" s="206"/>
      <c r="S5" s="206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72" ht="21" customHeight="1">
      <c r="A6" s="205" t="s">
        <v>57</v>
      </c>
      <c r="B6" s="204"/>
      <c r="C6" s="204"/>
      <c r="D6" s="204"/>
      <c r="E6" s="204"/>
      <c r="F6" s="204"/>
      <c r="G6" s="204"/>
      <c r="H6" s="2"/>
      <c r="I6" s="2"/>
      <c r="J6" s="2"/>
      <c r="K6" s="2"/>
      <c r="L6" s="206"/>
      <c r="M6" s="206"/>
      <c r="N6" s="206"/>
      <c r="O6" s="206"/>
      <c r="P6" s="206"/>
      <c r="Q6" s="206"/>
      <c r="R6" s="206"/>
      <c r="S6" s="206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72" ht="15.75" thickBot="1">
      <c r="G7" s="2"/>
      <c r="H7" s="2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</row>
    <row r="8" spans="1:72" ht="15.75" thickBot="1">
      <c r="A8" s="194"/>
      <c r="B8" s="191" t="s">
        <v>58</v>
      </c>
      <c r="C8" s="179"/>
      <c r="D8" s="179"/>
      <c r="E8" s="179"/>
      <c r="F8" s="180"/>
      <c r="G8" s="96" t="s">
        <v>59</v>
      </c>
      <c r="H8" s="89"/>
      <c r="I8" s="94"/>
      <c r="J8" s="94"/>
      <c r="K8" s="94"/>
      <c r="L8" s="94"/>
      <c r="M8" s="94"/>
      <c r="N8" s="94"/>
      <c r="O8" s="94"/>
      <c r="P8" s="94"/>
      <c r="Q8" s="188" t="s">
        <v>60</v>
      </c>
      <c r="R8" s="189"/>
      <c r="S8" s="189"/>
      <c r="T8" s="189"/>
      <c r="U8" s="189"/>
      <c r="V8" s="189"/>
      <c r="W8" s="189"/>
      <c r="X8" s="189"/>
      <c r="Y8" s="189"/>
      <c r="Z8" s="190"/>
      <c r="AA8" s="183" t="s">
        <v>61</v>
      </c>
      <c r="AB8" s="89"/>
      <c r="AC8" s="89"/>
      <c r="AD8" s="89"/>
      <c r="AE8" s="89"/>
      <c r="AF8" s="89"/>
      <c r="AG8" s="89"/>
      <c r="AH8" s="89"/>
      <c r="AI8" s="89"/>
      <c r="AJ8" s="90"/>
      <c r="AK8" s="96" t="s">
        <v>62</v>
      </c>
      <c r="AL8" s="89"/>
      <c r="AM8" s="89"/>
      <c r="AN8" s="89"/>
      <c r="AO8" s="89"/>
      <c r="AP8" s="89"/>
      <c r="AQ8" s="89"/>
      <c r="AR8" s="89"/>
      <c r="AS8" s="89"/>
      <c r="AT8" s="90"/>
      <c r="AU8" s="97" t="s">
        <v>63</v>
      </c>
      <c r="AV8" s="91"/>
      <c r="AW8" s="91"/>
      <c r="AX8" s="91"/>
      <c r="AY8" s="91"/>
      <c r="AZ8" s="91"/>
      <c r="BA8" s="91"/>
      <c r="BB8" s="91"/>
      <c r="BC8" s="91"/>
      <c r="BD8" s="92"/>
      <c r="BF8" s="242" t="s">
        <v>64</v>
      </c>
      <c r="BG8" s="241"/>
      <c r="BH8" s="241"/>
      <c r="BI8" s="241" t="s">
        <v>65</v>
      </c>
      <c r="BJ8" s="241"/>
      <c r="BK8" s="241"/>
      <c r="BL8" s="237" t="s">
        <v>66</v>
      </c>
      <c r="BM8" s="238"/>
      <c r="BN8" s="240"/>
      <c r="BO8" s="237" t="s">
        <v>67</v>
      </c>
      <c r="BP8" s="238"/>
      <c r="BQ8" s="239"/>
      <c r="BR8" s="237" t="s">
        <v>68</v>
      </c>
      <c r="BS8" s="238"/>
      <c r="BT8" s="239"/>
    </row>
    <row r="9" spans="1:72" ht="29.25" customHeight="1" thickBot="1">
      <c r="A9" s="195" t="s">
        <v>69</v>
      </c>
      <c r="B9" s="192" t="s">
        <v>66</v>
      </c>
      <c r="C9" s="79" t="s">
        <v>70</v>
      </c>
      <c r="D9" s="79" t="s">
        <v>71</v>
      </c>
      <c r="E9" s="79" t="s">
        <v>72</v>
      </c>
      <c r="F9" s="79" t="s">
        <v>73</v>
      </c>
      <c r="G9" s="99" t="s">
        <v>30</v>
      </c>
      <c r="H9" s="74" t="s">
        <v>12</v>
      </c>
      <c r="I9" s="74" t="s">
        <v>74</v>
      </c>
      <c r="J9" s="75" t="s">
        <v>13</v>
      </c>
      <c r="K9" s="74" t="s">
        <v>15</v>
      </c>
      <c r="L9" s="74" t="s">
        <v>16</v>
      </c>
      <c r="M9" s="74" t="s">
        <v>49</v>
      </c>
      <c r="N9" s="74" t="s">
        <v>18</v>
      </c>
      <c r="O9" s="74" t="s">
        <v>19</v>
      </c>
      <c r="P9" s="76" t="s">
        <v>20</v>
      </c>
      <c r="Q9" s="184" t="s">
        <v>30</v>
      </c>
      <c r="R9" s="185" t="s">
        <v>12</v>
      </c>
      <c r="S9" s="185" t="s">
        <v>74</v>
      </c>
      <c r="T9" s="186" t="s">
        <v>13</v>
      </c>
      <c r="U9" s="185" t="s">
        <v>15</v>
      </c>
      <c r="V9" s="185" t="s">
        <v>16</v>
      </c>
      <c r="W9" s="185" t="s">
        <v>49</v>
      </c>
      <c r="X9" s="185" t="s">
        <v>18</v>
      </c>
      <c r="Y9" s="185" t="s">
        <v>19</v>
      </c>
      <c r="Z9" s="187" t="s">
        <v>20</v>
      </c>
      <c r="AA9" s="73" t="s">
        <v>30</v>
      </c>
      <c r="AB9" s="74" t="s">
        <v>12</v>
      </c>
      <c r="AC9" s="74" t="s">
        <v>74</v>
      </c>
      <c r="AD9" s="76" t="s">
        <v>13</v>
      </c>
      <c r="AE9" s="77" t="s">
        <v>15</v>
      </c>
      <c r="AF9" s="77" t="s">
        <v>16</v>
      </c>
      <c r="AG9" s="77" t="s">
        <v>49</v>
      </c>
      <c r="AH9" s="77" t="s">
        <v>18</v>
      </c>
      <c r="AI9" s="77" t="s">
        <v>19</v>
      </c>
      <c r="AJ9" s="78" t="s">
        <v>20</v>
      </c>
      <c r="AK9" s="73" t="s">
        <v>30</v>
      </c>
      <c r="AL9" s="74" t="s">
        <v>12</v>
      </c>
      <c r="AM9" s="74" t="s">
        <v>74</v>
      </c>
      <c r="AN9" s="75" t="s">
        <v>13</v>
      </c>
      <c r="AO9" s="98" t="s">
        <v>15</v>
      </c>
      <c r="AP9" s="98" t="s">
        <v>16</v>
      </c>
      <c r="AQ9" s="98" t="s">
        <v>49</v>
      </c>
      <c r="AR9" s="98" t="s">
        <v>18</v>
      </c>
      <c r="AS9" s="98" t="s">
        <v>19</v>
      </c>
      <c r="AT9" s="98" t="s">
        <v>20</v>
      </c>
      <c r="AU9" s="99" t="s">
        <v>30</v>
      </c>
      <c r="AV9" s="74" t="s">
        <v>12</v>
      </c>
      <c r="AW9" s="74" t="s">
        <v>74</v>
      </c>
      <c r="AX9" s="75" t="s">
        <v>13</v>
      </c>
      <c r="AY9" s="98" t="s">
        <v>15</v>
      </c>
      <c r="AZ9" s="98" t="s">
        <v>16</v>
      </c>
      <c r="BA9" s="98" t="s">
        <v>49</v>
      </c>
      <c r="BB9" s="98" t="s">
        <v>18</v>
      </c>
      <c r="BC9" s="98" t="s">
        <v>19</v>
      </c>
      <c r="BD9" s="98" t="s">
        <v>20</v>
      </c>
      <c r="BF9" s="51" t="s">
        <v>75</v>
      </c>
      <c r="BG9" s="52" t="s">
        <v>76</v>
      </c>
      <c r="BH9" s="52" t="s">
        <v>77</v>
      </c>
      <c r="BI9" s="52" t="s">
        <v>75</v>
      </c>
      <c r="BJ9" s="52" t="s">
        <v>76</v>
      </c>
      <c r="BK9" s="52" t="s">
        <v>77</v>
      </c>
      <c r="BL9" s="52" t="s">
        <v>74</v>
      </c>
      <c r="BM9" s="52" t="s">
        <v>77</v>
      </c>
      <c r="BN9" s="52" t="s">
        <v>75</v>
      </c>
      <c r="BO9" s="52" t="s">
        <v>74</v>
      </c>
      <c r="BP9" s="52" t="s">
        <v>77</v>
      </c>
      <c r="BQ9" s="53" t="s">
        <v>75</v>
      </c>
      <c r="BR9" s="52" t="s">
        <v>74</v>
      </c>
      <c r="BS9" s="52" t="s">
        <v>77</v>
      </c>
      <c r="BT9" s="53" t="s">
        <v>75</v>
      </c>
    </row>
    <row r="10" spans="1:72">
      <c r="A10" s="193" t="str">
        <f>'Ambient Data'!B7</f>
        <v>*</v>
      </c>
      <c r="B10" s="182" t="s">
        <v>28</v>
      </c>
      <c r="C10" s="182" t="s">
        <v>28</v>
      </c>
      <c r="D10" s="182" t="s">
        <v>28</v>
      </c>
      <c r="E10" s="182" t="s">
        <v>28</v>
      </c>
      <c r="F10" s="95" t="str">
        <f>IF(OR(D10="*",E10="*"),"*",(D10+(E10/1.547))/D10)</f>
        <v>*</v>
      </c>
      <c r="G10" s="181" t="str">
        <f>IF(ISNUMBER('Ambient Data'!C7),'Ambient Data'!C7,"*")</f>
        <v>*</v>
      </c>
      <c r="H10" s="11" t="str">
        <f>IF(ISNUMBER('Ambient Data'!D7),'Ambient Data'!D7,"*")</f>
        <v>*</v>
      </c>
      <c r="I10" s="67" t="str">
        <f>IF(ISNUMBER('Ambient Data'!M7),'Ambient Data'!M7,"*")</f>
        <v>*</v>
      </c>
      <c r="J10" s="67" t="str">
        <f>IF(ISNUMBER('Ambient Data'!E7),'Ambient Data'!E7,"*")</f>
        <v>*</v>
      </c>
      <c r="K10" s="67" t="str">
        <f>IF(ISNUMBER('Ambient Data'!G7),'Ambient Data'!G7,"*")</f>
        <v>*</v>
      </c>
      <c r="L10" s="67" t="str">
        <f>IF(ISNUMBER('Ambient Data'!H7),'Ambient Data'!H7,"*")</f>
        <v>*</v>
      </c>
      <c r="M10" s="67" t="str">
        <f>IF(ISNUMBER('Ambient Data'!I7),'Ambient Data'!I7,"*")</f>
        <v>*</v>
      </c>
      <c r="N10" s="67" t="str">
        <f>IF(ISNUMBER('Ambient Data'!J7),'Ambient Data'!J7,"*")</f>
        <v>*</v>
      </c>
      <c r="O10" s="67" t="str">
        <f>IF(ISNUMBER('Ambient Data'!K7),'Ambient Data'!K7,"*")</f>
        <v>*</v>
      </c>
      <c r="P10" s="67" t="str">
        <f>IF(ISNUMBER('Ambient Data'!L7),'Ambient Data'!L7,"*")</f>
        <v>*</v>
      </c>
      <c r="Q10" s="11" t="str">
        <f>IF(ISNUMBER('Effluent Data'!C7),'Effluent Data'!C7,"*")</f>
        <v>*</v>
      </c>
      <c r="R10" s="11" t="str">
        <f>IF(ISNUMBER('Effluent Data'!D7),'Effluent Data'!D7,"*")</f>
        <v>*</v>
      </c>
      <c r="S10" s="67" t="str">
        <f>IF(ISNUMBER('Effluent Data'!M7),'Effluent Data'!M7,"*")</f>
        <v>*</v>
      </c>
      <c r="T10" s="67" t="str">
        <f>IF(ISNUMBER('Effluent Data'!E7),'Effluent Data'!E7,"*")</f>
        <v>*</v>
      </c>
      <c r="U10" s="67" t="str">
        <f>IF(ISNUMBER('Effluent Data'!G7),'Effluent Data'!G7,"*")</f>
        <v>*</v>
      </c>
      <c r="V10" s="67" t="str">
        <f>IF(ISNUMBER('Effluent Data'!H7),'Effluent Data'!H7,"*")</f>
        <v>*</v>
      </c>
      <c r="W10" s="67" t="str">
        <f>IF(ISNUMBER('Effluent Data'!I7),'Effluent Data'!I7,"*")</f>
        <v>*</v>
      </c>
      <c r="X10" s="67" t="str">
        <f>IF(ISNUMBER('Effluent Data'!J7),'Effluent Data'!J7,"*")</f>
        <v>*</v>
      </c>
      <c r="Y10" s="67" t="str">
        <f>IF(ISNUMBER('Effluent Data'!K7),'Effluent Data'!K7,"*")</f>
        <v>*</v>
      </c>
      <c r="Z10" s="67" t="str">
        <f>IF(ISNUMBER('Effluent Data'!L7),'Effluent Data'!L7,"*")</f>
        <v>*</v>
      </c>
      <c r="AA10" s="11" t="str">
        <f>IF($B10="*","*",(Q10+G10*($B10-1))/$B10)</f>
        <v>*</v>
      </c>
      <c r="AB10" s="67" t="str">
        <f>IF(ISNUMBER($B10),BN10-LOG((BM10/BL10)-1),"*")</f>
        <v>*</v>
      </c>
      <c r="AC10" s="67" t="str">
        <f>IF($B10="*","*",(S10+I10*($B10-1))/$B10)</f>
        <v>*</v>
      </c>
      <c r="AD10" s="67" t="str">
        <f>IF($B10="*","*",(T10+J10*($B10-1))/$B10)</f>
        <v>*</v>
      </c>
      <c r="AE10" s="67" t="str">
        <f t="shared" ref="AE10:AJ10" si="0">IF($B10="*","*",(U10+K10*($B10-1))/$B10)</f>
        <v>*</v>
      </c>
      <c r="AF10" s="67" t="str">
        <f t="shared" si="0"/>
        <v>*</v>
      </c>
      <c r="AG10" s="67" t="str">
        <f t="shared" si="0"/>
        <v>*</v>
      </c>
      <c r="AH10" s="67" t="str">
        <f t="shared" si="0"/>
        <v>*</v>
      </c>
      <c r="AI10" s="67" t="str">
        <f t="shared" si="0"/>
        <v>*</v>
      </c>
      <c r="AJ10" s="67" t="str">
        <f t="shared" si="0"/>
        <v>*</v>
      </c>
      <c r="AK10" s="11" t="str">
        <f>IF($C10="*","*",G10+(Q10-G10)/$C10)</f>
        <v>*</v>
      </c>
      <c r="AL10" s="67" t="str">
        <f>IF(ISNUMBER($C10),BQ10-LOG((BP10/BO10)-1),"*")</f>
        <v>*</v>
      </c>
      <c r="AM10" s="67" t="str">
        <f>IF($C10="*","*",I10+(S10-I10)/$C10)</f>
        <v>*</v>
      </c>
      <c r="AN10" s="67" t="str">
        <f t="shared" ref="AN10:AT10" si="1">IF($C10="*","*",J10+(T10-J10)/$C10)</f>
        <v>*</v>
      </c>
      <c r="AO10" s="67" t="str">
        <f t="shared" si="1"/>
        <v>*</v>
      </c>
      <c r="AP10" s="67" t="str">
        <f t="shared" si="1"/>
        <v>*</v>
      </c>
      <c r="AQ10" s="67" t="str">
        <f t="shared" si="1"/>
        <v>*</v>
      </c>
      <c r="AR10" s="67" t="str">
        <f t="shared" si="1"/>
        <v>*</v>
      </c>
      <c r="AS10" s="67" t="str">
        <f t="shared" si="1"/>
        <v>*</v>
      </c>
      <c r="AT10" s="67" t="str">
        <f t="shared" si="1"/>
        <v>*</v>
      </c>
      <c r="AU10" s="11" t="str">
        <f>IF(ISNUMBER($F10),(Q10+G10*($F10-1))/$F10,"*")</f>
        <v>*</v>
      </c>
      <c r="AV10" s="67" t="str">
        <f>IF(ISNUMBER($F10),BT10-LOG((BS10/BR10)-1),"*")</f>
        <v>*</v>
      </c>
      <c r="AW10" s="67" t="str">
        <f>IF(ISNUMBER($F10),(S10+I10*($F10-1))/$F10,"*")</f>
        <v>*</v>
      </c>
      <c r="AX10" s="67" t="str">
        <f t="shared" ref="AX10:BD10" si="2">IF(ISNUMBER($F10),(T10+J10*($F10-1))/$F10,"*")</f>
        <v>*</v>
      </c>
      <c r="AY10" s="67" t="str">
        <f t="shared" si="2"/>
        <v>*</v>
      </c>
      <c r="AZ10" s="67" t="str">
        <f t="shared" si="2"/>
        <v>*</v>
      </c>
      <c r="BA10" s="67" t="str">
        <f t="shared" si="2"/>
        <v>*</v>
      </c>
      <c r="BB10" s="67" t="str">
        <f t="shared" si="2"/>
        <v>*</v>
      </c>
      <c r="BC10" s="67" t="str">
        <f t="shared" si="2"/>
        <v>*</v>
      </c>
      <c r="BD10" s="67" t="str">
        <f t="shared" si="2"/>
        <v>*</v>
      </c>
      <c r="BF10" s="54" t="e">
        <f>6.57-0.0118*G10+0.00012*(G10^2)</f>
        <v>#VALUE!</v>
      </c>
      <c r="BG10" s="54" t="e">
        <f>1/(1+10^(BF10-H10))</f>
        <v>#VALUE!</v>
      </c>
      <c r="BH10" s="54" t="e">
        <f>I10/BG10</f>
        <v>#VALUE!</v>
      </c>
      <c r="BI10" s="54" t="e">
        <f>6.57-0.0118*Q10+0.00012*(Q10^2)</f>
        <v>#VALUE!</v>
      </c>
      <c r="BJ10" s="54" t="e">
        <f>1/(1+10^(BI10-R10))</f>
        <v>#VALUE!</v>
      </c>
      <c r="BK10" s="54" t="e">
        <f>S10/BJ10</f>
        <v>#VALUE!</v>
      </c>
      <c r="BL10" s="54" t="e">
        <f>$I10+($S10-$I10)/$B10</f>
        <v>#VALUE!</v>
      </c>
      <c r="BM10" s="54" t="e">
        <f>$BH10+($BK10-$BH10)/$B10</f>
        <v>#VALUE!</v>
      </c>
      <c r="BN10" s="54" t="e">
        <f>6.57-0.0118*AA10+0.00012*(AA10^2)</f>
        <v>#VALUE!</v>
      </c>
      <c r="BO10" s="54" t="e">
        <f>$I10+($S10-$I10)/$C10</f>
        <v>#VALUE!</v>
      </c>
      <c r="BP10" s="54" t="e">
        <f>$BH10+($BK10-$BH10)/$C10</f>
        <v>#VALUE!</v>
      </c>
      <c r="BQ10" s="54" t="e">
        <f>6.57-0.0118*AK10+0.00012*(AK10^2)</f>
        <v>#VALUE!</v>
      </c>
      <c r="BR10" s="54" t="e">
        <f>$I10+($S10-$I10)/$F10</f>
        <v>#VALUE!</v>
      </c>
      <c r="BS10" s="54" t="e">
        <f>$BH10+($BK10-$BH10)/$F10</f>
        <v>#VALUE!</v>
      </c>
      <c r="BT10" s="54" t="e">
        <f>6.57-0.0118*AU10+0.00012*(AU10^2)</f>
        <v>#VALUE!</v>
      </c>
    </row>
    <row r="11" spans="1:72">
      <c r="A11" s="193" t="str">
        <f>'Ambient Data'!B8</f>
        <v>*</v>
      </c>
      <c r="B11" s="182" t="s">
        <v>28</v>
      </c>
      <c r="C11" s="182" t="s">
        <v>28</v>
      </c>
      <c r="D11" s="182" t="s">
        <v>28</v>
      </c>
      <c r="E11" s="182" t="s">
        <v>28</v>
      </c>
      <c r="F11" s="95" t="str">
        <f t="shared" ref="F11:F47" si="3">IF(OR(D11="*",E11="*"),"*",(D11+(E11/1.547))/D11)</f>
        <v>*</v>
      </c>
      <c r="G11" s="181" t="str">
        <f>IF(ISNUMBER('Ambient Data'!C8),'Ambient Data'!C8,"*")</f>
        <v>*</v>
      </c>
      <c r="H11" s="11" t="str">
        <f>IF(ISNUMBER('Ambient Data'!D8),'Ambient Data'!D8,"*")</f>
        <v>*</v>
      </c>
      <c r="I11" s="67" t="str">
        <f>IF(ISNUMBER('Ambient Data'!M8),'Ambient Data'!M8,"*")</f>
        <v>*</v>
      </c>
      <c r="J11" s="67" t="str">
        <f>IF(ISNUMBER('Ambient Data'!E8),'Ambient Data'!E8,"*")</f>
        <v>*</v>
      </c>
      <c r="K11" s="67" t="str">
        <f>IF(ISNUMBER('Ambient Data'!G8),'Ambient Data'!G8,"*")</f>
        <v>*</v>
      </c>
      <c r="L11" s="67" t="str">
        <f>IF(ISNUMBER('Ambient Data'!H8),'Ambient Data'!H8,"*")</f>
        <v>*</v>
      </c>
      <c r="M11" s="67" t="str">
        <f>IF(ISNUMBER('Ambient Data'!I8),'Ambient Data'!I8,"*")</f>
        <v>*</v>
      </c>
      <c r="N11" s="67" t="str">
        <f>IF(ISNUMBER('Ambient Data'!J8),'Ambient Data'!J8,"*")</f>
        <v>*</v>
      </c>
      <c r="O11" s="67" t="str">
        <f>IF(ISNUMBER('Ambient Data'!K8),'Ambient Data'!K8,"*")</f>
        <v>*</v>
      </c>
      <c r="P11" s="67" t="str">
        <f>IF(ISNUMBER('Ambient Data'!L8),'Ambient Data'!L8,"*")</f>
        <v>*</v>
      </c>
      <c r="Q11" s="11" t="str">
        <f>IF(ISNUMBER('Effluent Data'!C8),'Effluent Data'!C8,"*")</f>
        <v>*</v>
      </c>
      <c r="R11" s="11" t="str">
        <f>IF(ISNUMBER('Effluent Data'!D8),'Effluent Data'!D8,"*")</f>
        <v>*</v>
      </c>
      <c r="S11" s="67" t="str">
        <f>IF(ISNUMBER('Effluent Data'!M8),'Effluent Data'!M8,"*")</f>
        <v>*</v>
      </c>
      <c r="T11" s="67" t="str">
        <f>IF(ISNUMBER('Effluent Data'!E8),'Effluent Data'!E8,"*")</f>
        <v>*</v>
      </c>
      <c r="U11" s="67" t="str">
        <f>IF(ISNUMBER('Effluent Data'!G8),'Effluent Data'!G8,"*")</f>
        <v>*</v>
      </c>
      <c r="V11" s="67" t="str">
        <f>IF(ISNUMBER('Effluent Data'!H8),'Effluent Data'!H8,"*")</f>
        <v>*</v>
      </c>
      <c r="W11" s="67" t="str">
        <f>IF(ISNUMBER('Effluent Data'!I8),'Effluent Data'!I8,"*")</f>
        <v>*</v>
      </c>
      <c r="X11" s="67" t="str">
        <f>IF(ISNUMBER('Effluent Data'!J8),'Effluent Data'!J8,"*")</f>
        <v>*</v>
      </c>
      <c r="Y11" s="67" t="str">
        <f>IF(ISNUMBER('Effluent Data'!K8),'Effluent Data'!K8,"*")</f>
        <v>*</v>
      </c>
      <c r="Z11" s="67" t="str">
        <f>IF(ISNUMBER('Effluent Data'!L8),'Effluent Data'!L8,"*")</f>
        <v>*</v>
      </c>
      <c r="AA11" s="11" t="str">
        <f t="shared" ref="AA11:AA47" si="4">IF($B11="*","*",(Q11+G11*($B11-1))/$B11)</f>
        <v>*</v>
      </c>
      <c r="AB11" s="67" t="str">
        <f t="shared" ref="AB11:AB47" si="5">IF(ISNUMBER($B11),BN11-LOG((BM11/BL11)-1),"*")</f>
        <v>*</v>
      </c>
      <c r="AC11" s="67" t="str">
        <f t="shared" ref="AC11:AC47" si="6">IF($B11="*","*",(S11+I11*($B11-1))/$B11)</f>
        <v>*</v>
      </c>
      <c r="AD11" s="67" t="str">
        <f t="shared" ref="AD11:AD47" si="7">IF($B11="*","*",(T11+J11*($B11-1))/$B11)</f>
        <v>*</v>
      </c>
      <c r="AE11" s="67" t="str">
        <f t="shared" ref="AE11:AE47" si="8">IF($B11="*","*",(U11+K11*($B11-1))/$B11)</f>
        <v>*</v>
      </c>
      <c r="AF11" s="67" t="str">
        <f t="shared" ref="AF11:AF47" si="9">IF($B11="*","*",(V11+L11*($B11-1))/$B11)</f>
        <v>*</v>
      </c>
      <c r="AG11" s="67" t="str">
        <f t="shared" ref="AG11:AG47" si="10">IF($B11="*","*",(W11+M11*($B11-1))/$B11)</f>
        <v>*</v>
      </c>
      <c r="AH11" s="67" t="str">
        <f t="shared" ref="AH11:AH47" si="11">IF($B11="*","*",(X11+N11*($B11-1))/$B11)</f>
        <v>*</v>
      </c>
      <c r="AI11" s="67" t="str">
        <f t="shared" ref="AI11:AI47" si="12">IF($B11="*","*",(Y11+O11*($B11-1))/$B11)</f>
        <v>*</v>
      </c>
      <c r="AJ11" s="67" t="str">
        <f t="shared" ref="AJ11:AJ47" si="13">IF($B11="*","*",(Z11+P11*($B11-1))/$B11)</f>
        <v>*</v>
      </c>
      <c r="AK11" s="11" t="str">
        <f t="shared" ref="AK11:AK47" si="14">IF($C11="*","*",G11+(Q11-G11)/$C11)</f>
        <v>*</v>
      </c>
      <c r="AL11" s="67" t="str">
        <f t="shared" ref="AL11:AL47" si="15">IF(ISNUMBER($C11),BQ11-LOG((BP11/BO11)-1),"*")</f>
        <v>*</v>
      </c>
      <c r="AM11" s="67" t="str">
        <f t="shared" ref="AM11:AM47" si="16">IF($C11="*","*",I11+(S11-I11)/$C11)</f>
        <v>*</v>
      </c>
      <c r="AN11" s="67" t="str">
        <f t="shared" ref="AN11:AN47" si="17">IF($C11="*","*",J11+(T11-J11)/$C11)</f>
        <v>*</v>
      </c>
      <c r="AO11" s="67" t="str">
        <f t="shared" ref="AO11:AO47" si="18">IF($C11="*","*",K11+(U11-K11)/$C11)</f>
        <v>*</v>
      </c>
      <c r="AP11" s="67" t="str">
        <f t="shared" ref="AP11:AP47" si="19">IF($C11="*","*",L11+(V11-L11)/$C11)</f>
        <v>*</v>
      </c>
      <c r="AQ11" s="67" t="str">
        <f t="shared" ref="AQ11:AQ47" si="20">IF($C11="*","*",M11+(W11-M11)/$C11)</f>
        <v>*</v>
      </c>
      <c r="AR11" s="67" t="str">
        <f t="shared" ref="AR11:AR47" si="21">IF($C11="*","*",N11+(X11-N11)/$C11)</f>
        <v>*</v>
      </c>
      <c r="AS11" s="67" t="str">
        <f t="shared" ref="AS11:AS47" si="22">IF($C11="*","*",O11+(Y11-O11)/$C11)</f>
        <v>*</v>
      </c>
      <c r="AT11" s="67" t="str">
        <f t="shared" ref="AT11:AT47" si="23">IF($C11="*","*",P11+(Z11-P11)/$C11)</f>
        <v>*</v>
      </c>
      <c r="AU11" s="11" t="str">
        <f t="shared" ref="AU11:AU47" si="24">IF(ISNUMBER($F11),(Q11+G11*($F11-1))/$F11,"*")</f>
        <v>*</v>
      </c>
      <c r="AV11" s="67" t="str">
        <f t="shared" ref="AV11:AV47" si="25">IF(ISNUMBER($F11),BT11-LOG((BS11/BR11)-1),"*")</f>
        <v>*</v>
      </c>
      <c r="AW11" s="67" t="str">
        <f t="shared" ref="AW11:AW47" si="26">IF(ISNUMBER($F11),(S11+I11*($F11-1))/$F11,"*")</f>
        <v>*</v>
      </c>
      <c r="AX11" s="67" t="str">
        <f t="shared" ref="AX11:AX47" si="27">IF(ISNUMBER($F11),(T11+J11*($F11-1))/$F11,"*")</f>
        <v>*</v>
      </c>
      <c r="AY11" s="67" t="str">
        <f t="shared" ref="AY11:AY47" si="28">IF(ISNUMBER($F11),(U11+K11*($F11-1))/$F11,"*")</f>
        <v>*</v>
      </c>
      <c r="AZ11" s="67" t="str">
        <f t="shared" ref="AZ11:AZ47" si="29">IF(ISNUMBER($F11),(V11+L11*($F11-1))/$F11,"*")</f>
        <v>*</v>
      </c>
      <c r="BA11" s="67" t="str">
        <f t="shared" ref="BA11:BA47" si="30">IF(ISNUMBER($F11),(W11+M11*($F11-1))/$F11,"*")</f>
        <v>*</v>
      </c>
      <c r="BB11" s="67" t="str">
        <f t="shared" ref="BB11:BB47" si="31">IF(ISNUMBER($F11),(X11+N11*($F11-1))/$F11,"*")</f>
        <v>*</v>
      </c>
      <c r="BC11" s="67" t="str">
        <f t="shared" ref="BC11:BC47" si="32">IF(ISNUMBER($F11),(Y11+O11*($F11-1))/$F11,"*")</f>
        <v>*</v>
      </c>
      <c r="BD11" s="67" t="str">
        <f t="shared" ref="BD11:BD47" si="33">IF(ISNUMBER($F11),(Z11+P11*($F11-1))/$F11,"*")</f>
        <v>*</v>
      </c>
      <c r="BF11" s="54" t="e">
        <f t="shared" ref="BF11:BF44" si="34">6.57-0.0118*G11+0.00012*(G11^2)</f>
        <v>#VALUE!</v>
      </c>
      <c r="BG11" s="54" t="e">
        <f t="shared" ref="BG11:BG43" si="35">1/(1+10^(BF11-H11))</f>
        <v>#VALUE!</v>
      </c>
      <c r="BH11" s="54" t="e">
        <f t="shared" ref="BH11:BH44" si="36">I11/BG11</f>
        <v>#VALUE!</v>
      </c>
      <c r="BI11" s="54" t="e">
        <f t="shared" ref="BI11:BI44" si="37">6.57-0.0118*Q11+0.00012*(Q11^2)</f>
        <v>#VALUE!</v>
      </c>
      <c r="BJ11" s="54" t="e">
        <f t="shared" ref="BJ11:BJ44" si="38">1/(1+10^(BI11-R11))</f>
        <v>#VALUE!</v>
      </c>
      <c r="BK11" s="54" t="e">
        <f t="shared" ref="BK11:BK44" si="39">S11/BJ11</f>
        <v>#VALUE!</v>
      </c>
      <c r="BL11" s="54" t="e">
        <f t="shared" ref="BL11:BL44" si="40">$I11+($S11-$I11)/$B11</f>
        <v>#VALUE!</v>
      </c>
      <c r="BM11" s="54" t="e">
        <f t="shared" ref="BM11:BM44" si="41">$BH11+($BK11-$BH11)/$B11</f>
        <v>#VALUE!</v>
      </c>
      <c r="BN11" s="54" t="e">
        <f t="shared" ref="BN11:BN44" si="42">6.57-0.0118*AA11+0.00012*(AA11^2)</f>
        <v>#VALUE!</v>
      </c>
      <c r="BO11" s="54" t="e">
        <f t="shared" ref="BO11:BO44" si="43">$I11+($S11-$I11)/$C11</f>
        <v>#VALUE!</v>
      </c>
      <c r="BP11" s="54" t="e">
        <f t="shared" ref="BP11:BP44" si="44">$BH11+($BK11-$BH11)/$C11</f>
        <v>#VALUE!</v>
      </c>
      <c r="BQ11" s="54" t="e">
        <f t="shared" ref="BQ11:BQ44" si="45">6.57-0.0118*AK11+0.00012*(AK11^2)</f>
        <v>#VALUE!</v>
      </c>
      <c r="BR11" s="54" t="e">
        <f t="shared" ref="BR11:BR44" si="46">$I11+($S11-$I11)/$F11</f>
        <v>#VALUE!</v>
      </c>
      <c r="BS11" s="54" t="e">
        <f t="shared" ref="BS11:BS44" si="47">$BH11+($BK11-$BH11)/$F11</f>
        <v>#VALUE!</v>
      </c>
      <c r="BT11" s="54" t="e">
        <f t="shared" ref="BT11:BT44" si="48">6.57-0.0118*AU11+0.00012*(AU11^2)</f>
        <v>#VALUE!</v>
      </c>
    </row>
    <row r="12" spans="1:72">
      <c r="A12" s="193" t="str">
        <f>'Ambient Data'!B9</f>
        <v>*</v>
      </c>
      <c r="B12" s="182" t="s">
        <v>28</v>
      </c>
      <c r="C12" s="182" t="s">
        <v>28</v>
      </c>
      <c r="D12" s="182" t="s">
        <v>28</v>
      </c>
      <c r="E12" s="182" t="s">
        <v>28</v>
      </c>
      <c r="F12" s="95" t="str">
        <f t="shared" si="3"/>
        <v>*</v>
      </c>
      <c r="G12" s="181" t="str">
        <f>IF(ISNUMBER('Ambient Data'!C9),'Ambient Data'!C9,"*")</f>
        <v>*</v>
      </c>
      <c r="H12" s="11" t="str">
        <f>IF(ISNUMBER('Ambient Data'!D9),'Ambient Data'!D9,"*")</f>
        <v>*</v>
      </c>
      <c r="I12" s="67" t="str">
        <f>IF(ISNUMBER('Ambient Data'!M9),'Ambient Data'!M9,"*")</f>
        <v>*</v>
      </c>
      <c r="J12" s="67" t="str">
        <f>IF(ISNUMBER('Ambient Data'!E9),'Ambient Data'!E9,"*")</f>
        <v>*</v>
      </c>
      <c r="K12" s="67" t="str">
        <f>IF(ISNUMBER('Ambient Data'!G9),'Ambient Data'!G9,"*")</f>
        <v>*</v>
      </c>
      <c r="L12" s="67" t="str">
        <f>IF(ISNUMBER('Ambient Data'!H9),'Ambient Data'!H9,"*")</f>
        <v>*</v>
      </c>
      <c r="M12" s="67" t="str">
        <f>IF(ISNUMBER('Ambient Data'!I9),'Ambient Data'!I9,"*")</f>
        <v>*</v>
      </c>
      <c r="N12" s="67" t="str">
        <f>IF(ISNUMBER('Ambient Data'!J9),'Ambient Data'!J9,"*")</f>
        <v>*</v>
      </c>
      <c r="O12" s="67" t="str">
        <f>IF(ISNUMBER('Ambient Data'!K9),'Ambient Data'!K9,"*")</f>
        <v>*</v>
      </c>
      <c r="P12" s="67" t="str">
        <f>IF(ISNUMBER('Ambient Data'!L9),'Ambient Data'!L9,"*")</f>
        <v>*</v>
      </c>
      <c r="Q12" s="11" t="str">
        <f>IF(ISNUMBER('Effluent Data'!C9),'Effluent Data'!C9,"*")</f>
        <v>*</v>
      </c>
      <c r="R12" s="11" t="str">
        <f>IF(ISNUMBER('Effluent Data'!D9),'Effluent Data'!D9,"*")</f>
        <v>*</v>
      </c>
      <c r="S12" s="67" t="str">
        <f>IF(ISNUMBER('Effluent Data'!M9),'Effluent Data'!M9,"*")</f>
        <v>*</v>
      </c>
      <c r="T12" s="67" t="str">
        <f>IF(ISNUMBER('Effluent Data'!E9),'Effluent Data'!E9,"*")</f>
        <v>*</v>
      </c>
      <c r="U12" s="67" t="str">
        <f>IF(ISNUMBER('Effluent Data'!G9),'Effluent Data'!G9,"*")</f>
        <v>*</v>
      </c>
      <c r="V12" s="67" t="str">
        <f>IF(ISNUMBER('Effluent Data'!H9),'Effluent Data'!H9,"*")</f>
        <v>*</v>
      </c>
      <c r="W12" s="67" t="str">
        <f>IF(ISNUMBER('Effluent Data'!I9),'Effluent Data'!I9,"*")</f>
        <v>*</v>
      </c>
      <c r="X12" s="67" t="str">
        <f>IF(ISNUMBER('Effluent Data'!J9),'Effluent Data'!J9,"*")</f>
        <v>*</v>
      </c>
      <c r="Y12" s="67" t="str">
        <f>IF(ISNUMBER('Effluent Data'!K9),'Effluent Data'!K9,"*")</f>
        <v>*</v>
      </c>
      <c r="Z12" s="67" t="str">
        <f>IF(ISNUMBER('Effluent Data'!L9),'Effluent Data'!L9,"*")</f>
        <v>*</v>
      </c>
      <c r="AA12" s="11" t="str">
        <f t="shared" si="4"/>
        <v>*</v>
      </c>
      <c r="AB12" s="67" t="str">
        <f t="shared" si="5"/>
        <v>*</v>
      </c>
      <c r="AC12" s="67" t="str">
        <f t="shared" si="6"/>
        <v>*</v>
      </c>
      <c r="AD12" s="67" t="str">
        <f t="shared" si="7"/>
        <v>*</v>
      </c>
      <c r="AE12" s="67" t="str">
        <f t="shared" si="8"/>
        <v>*</v>
      </c>
      <c r="AF12" s="67" t="str">
        <f t="shared" si="9"/>
        <v>*</v>
      </c>
      <c r="AG12" s="67" t="str">
        <f t="shared" si="10"/>
        <v>*</v>
      </c>
      <c r="AH12" s="67" t="str">
        <f t="shared" si="11"/>
        <v>*</v>
      </c>
      <c r="AI12" s="67" t="str">
        <f t="shared" si="12"/>
        <v>*</v>
      </c>
      <c r="AJ12" s="67" t="str">
        <f t="shared" si="13"/>
        <v>*</v>
      </c>
      <c r="AK12" s="11" t="str">
        <f t="shared" si="14"/>
        <v>*</v>
      </c>
      <c r="AL12" s="67" t="str">
        <f t="shared" si="15"/>
        <v>*</v>
      </c>
      <c r="AM12" s="67" t="str">
        <f t="shared" si="16"/>
        <v>*</v>
      </c>
      <c r="AN12" s="67" t="str">
        <f t="shared" si="17"/>
        <v>*</v>
      </c>
      <c r="AO12" s="67" t="str">
        <f t="shared" si="18"/>
        <v>*</v>
      </c>
      <c r="AP12" s="67" t="str">
        <f t="shared" si="19"/>
        <v>*</v>
      </c>
      <c r="AQ12" s="67" t="str">
        <f t="shared" si="20"/>
        <v>*</v>
      </c>
      <c r="AR12" s="67" t="str">
        <f t="shared" si="21"/>
        <v>*</v>
      </c>
      <c r="AS12" s="67" t="str">
        <f t="shared" si="22"/>
        <v>*</v>
      </c>
      <c r="AT12" s="67" t="str">
        <f t="shared" si="23"/>
        <v>*</v>
      </c>
      <c r="AU12" s="11" t="str">
        <f t="shared" si="24"/>
        <v>*</v>
      </c>
      <c r="AV12" s="67" t="str">
        <f t="shared" si="25"/>
        <v>*</v>
      </c>
      <c r="AW12" s="67" t="str">
        <f t="shared" si="26"/>
        <v>*</v>
      </c>
      <c r="AX12" s="67" t="str">
        <f t="shared" si="27"/>
        <v>*</v>
      </c>
      <c r="AY12" s="67" t="str">
        <f t="shared" si="28"/>
        <v>*</v>
      </c>
      <c r="AZ12" s="67" t="str">
        <f t="shared" si="29"/>
        <v>*</v>
      </c>
      <c r="BA12" s="67" t="str">
        <f t="shared" si="30"/>
        <v>*</v>
      </c>
      <c r="BB12" s="67" t="str">
        <f t="shared" si="31"/>
        <v>*</v>
      </c>
      <c r="BC12" s="67" t="str">
        <f t="shared" si="32"/>
        <v>*</v>
      </c>
      <c r="BD12" s="67" t="str">
        <f t="shared" si="33"/>
        <v>*</v>
      </c>
      <c r="BF12" s="54" t="e">
        <f t="shared" si="34"/>
        <v>#VALUE!</v>
      </c>
      <c r="BG12" s="54" t="e">
        <f t="shared" si="35"/>
        <v>#VALUE!</v>
      </c>
      <c r="BH12" s="54" t="e">
        <f t="shared" si="36"/>
        <v>#VALUE!</v>
      </c>
      <c r="BI12" s="54" t="e">
        <f t="shared" si="37"/>
        <v>#VALUE!</v>
      </c>
      <c r="BJ12" s="54" t="e">
        <f t="shared" si="38"/>
        <v>#VALUE!</v>
      </c>
      <c r="BK12" s="54" t="e">
        <f t="shared" si="39"/>
        <v>#VALUE!</v>
      </c>
      <c r="BL12" s="54" t="e">
        <f t="shared" si="40"/>
        <v>#VALUE!</v>
      </c>
      <c r="BM12" s="54" t="e">
        <f t="shared" si="41"/>
        <v>#VALUE!</v>
      </c>
      <c r="BN12" s="54" t="e">
        <f t="shared" si="42"/>
        <v>#VALUE!</v>
      </c>
      <c r="BO12" s="54" t="e">
        <f t="shared" si="43"/>
        <v>#VALUE!</v>
      </c>
      <c r="BP12" s="54" t="e">
        <f t="shared" si="44"/>
        <v>#VALUE!</v>
      </c>
      <c r="BQ12" s="54" t="e">
        <f t="shared" si="45"/>
        <v>#VALUE!</v>
      </c>
      <c r="BR12" s="54" t="e">
        <f t="shared" si="46"/>
        <v>#VALUE!</v>
      </c>
      <c r="BS12" s="54" t="e">
        <f t="shared" si="47"/>
        <v>#VALUE!</v>
      </c>
      <c r="BT12" s="54" t="e">
        <f t="shared" si="48"/>
        <v>#VALUE!</v>
      </c>
    </row>
    <row r="13" spans="1:72">
      <c r="A13" s="193" t="str">
        <f>'Ambient Data'!B10</f>
        <v>*</v>
      </c>
      <c r="B13" s="182" t="s">
        <v>28</v>
      </c>
      <c r="C13" s="182" t="s">
        <v>28</v>
      </c>
      <c r="D13" s="182" t="s">
        <v>28</v>
      </c>
      <c r="E13" s="182" t="s">
        <v>28</v>
      </c>
      <c r="F13" s="95" t="str">
        <f t="shared" si="3"/>
        <v>*</v>
      </c>
      <c r="G13" s="181" t="str">
        <f>IF(ISNUMBER('Ambient Data'!C10),'Ambient Data'!C10,"*")</f>
        <v>*</v>
      </c>
      <c r="H13" s="11" t="str">
        <f>IF(ISNUMBER('Ambient Data'!D10),'Ambient Data'!D10,"*")</f>
        <v>*</v>
      </c>
      <c r="I13" s="67" t="str">
        <f>IF(ISNUMBER('Ambient Data'!M10),'Ambient Data'!M10,"*")</f>
        <v>*</v>
      </c>
      <c r="J13" s="67" t="str">
        <f>IF(ISNUMBER('Ambient Data'!E10),'Ambient Data'!E10,"*")</f>
        <v>*</v>
      </c>
      <c r="K13" s="67" t="str">
        <f>IF(ISNUMBER('Ambient Data'!G10),'Ambient Data'!G10,"*")</f>
        <v>*</v>
      </c>
      <c r="L13" s="67" t="str">
        <f>IF(ISNUMBER('Ambient Data'!H10),'Ambient Data'!H10,"*")</f>
        <v>*</v>
      </c>
      <c r="M13" s="67" t="str">
        <f>IF(ISNUMBER('Ambient Data'!I10),'Ambient Data'!I10,"*")</f>
        <v>*</v>
      </c>
      <c r="N13" s="67" t="str">
        <f>IF(ISNUMBER('Ambient Data'!J10),'Ambient Data'!J10,"*")</f>
        <v>*</v>
      </c>
      <c r="O13" s="67" t="str">
        <f>IF(ISNUMBER('Ambient Data'!K10),'Ambient Data'!K10,"*")</f>
        <v>*</v>
      </c>
      <c r="P13" s="67" t="str">
        <f>IF(ISNUMBER('Ambient Data'!L10),'Ambient Data'!L10,"*")</f>
        <v>*</v>
      </c>
      <c r="Q13" s="11" t="str">
        <f>IF(ISNUMBER('Effluent Data'!C10),'Effluent Data'!C10,"*")</f>
        <v>*</v>
      </c>
      <c r="R13" s="11" t="str">
        <f>IF(ISNUMBER('Effluent Data'!D10),'Effluent Data'!D10,"*")</f>
        <v>*</v>
      </c>
      <c r="S13" s="67" t="str">
        <f>IF(ISNUMBER('Effluent Data'!M10),'Effluent Data'!M10,"*")</f>
        <v>*</v>
      </c>
      <c r="T13" s="67" t="str">
        <f>IF(ISNUMBER('Effluent Data'!E10),'Effluent Data'!E10,"*")</f>
        <v>*</v>
      </c>
      <c r="U13" s="67" t="str">
        <f>IF(ISNUMBER('Effluent Data'!G10),'Effluent Data'!G10,"*")</f>
        <v>*</v>
      </c>
      <c r="V13" s="67" t="str">
        <f>IF(ISNUMBER('Effluent Data'!H10),'Effluent Data'!H10,"*")</f>
        <v>*</v>
      </c>
      <c r="W13" s="67" t="str">
        <f>IF(ISNUMBER('Effluent Data'!I10),'Effluent Data'!I10,"*")</f>
        <v>*</v>
      </c>
      <c r="X13" s="67" t="str">
        <f>IF(ISNUMBER('Effluent Data'!J10),'Effluent Data'!J10,"*")</f>
        <v>*</v>
      </c>
      <c r="Y13" s="67" t="str">
        <f>IF(ISNUMBER('Effluent Data'!K10),'Effluent Data'!K10,"*")</f>
        <v>*</v>
      </c>
      <c r="Z13" s="67" t="str">
        <f>IF(ISNUMBER('Effluent Data'!L10),'Effluent Data'!L10,"*")</f>
        <v>*</v>
      </c>
      <c r="AA13" s="11" t="str">
        <f t="shared" si="4"/>
        <v>*</v>
      </c>
      <c r="AB13" s="67" t="str">
        <f t="shared" si="5"/>
        <v>*</v>
      </c>
      <c r="AC13" s="67" t="str">
        <f t="shared" si="6"/>
        <v>*</v>
      </c>
      <c r="AD13" s="67" t="str">
        <f t="shared" si="7"/>
        <v>*</v>
      </c>
      <c r="AE13" s="67" t="str">
        <f t="shared" si="8"/>
        <v>*</v>
      </c>
      <c r="AF13" s="67" t="str">
        <f t="shared" si="9"/>
        <v>*</v>
      </c>
      <c r="AG13" s="67" t="str">
        <f t="shared" si="10"/>
        <v>*</v>
      </c>
      <c r="AH13" s="67" t="str">
        <f t="shared" si="11"/>
        <v>*</v>
      </c>
      <c r="AI13" s="67" t="str">
        <f t="shared" si="12"/>
        <v>*</v>
      </c>
      <c r="AJ13" s="67" t="str">
        <f t="shared" si="13"/>
        <v>*</v>
      </c>
      <c r="AK13" s="11" t="str">
        <f t="shared" si="14"/>
        <v>*</v>
      </c>
      <c r="AL13" s="67" t="str">
        <f t="shared" si="15"/>
        <v>*</v>
      </c>
      <c r="AM13" s="67" t="str">
        <f t="shared" si="16"/>
        <v>*</v>
      </c>
      <c r="AN13" s="67" t="str">
        <f t="shared" si="17"/>
        <v>*</v>
      </c>
      <c r="AO13" s="67" t="str">
        <f t="shared" si="18"/>
        <v>*</v>
      </c>
      <c r="AP13" s="67" t="str">
        <f t="shared" si="19"/>
        <v>*</v>
      </c>
      <c r="AQ13" s="67" t="str">
        <f t="shared" si="20"/>
        <v>*</v>
      </c>
      <c r="AR13" s="67" t="str">
        <f t="shared" si="21"/>
        <v>*</v>
      </c>
      <c r="AS13" s="67" t="str">
        <f t="shared" si="22"/>
        <v>*</v>
      </c>
      <c r="AT13" s="67" t="str">
        <f t="shared" si="23"/>
        <v>*</v>
      </c>
      <c r="AU13" s="11" t="str">
        <f t="shared" si="24"/>
        <v>*</v>
      </c>
      <c r="AV13" s="67" t="str">
        <f t="shared" si="25"/>
        <v>*</v>
      </c>
      <c r="AW13" s="67" t="str">
        <f t="shared" si="26"/>
        <v>*</v>
      </c>
      <c r="AX13" s="67" t="str">
        <f t="shared" si="27"/>
        <v>*</v>
      </c>
      <c r="AY13" s="67" t="str">
        <f t="shared" si="28"/>
        <v>*</v>
      </c>
      <c r="AZ13" s="67" t="str">
        <f t="shared" si="29"/>
        <v>*</v>
      </c>
      <c r="BA13" s="67" t="str">
        <f t="shared" si="30"/>
        <v>*</v>
      </c>
      <c r="BB13" s="67" t="str">
        <f t="shared" si="31"/>
        <v>*</v>
      </c>
      <c r="BC13" s="67" t="str">
        <f t="shared" si="32"/>
        <v>*</v>
      </c>
      <c r="BD13" s="67" t="str">
        <f t="shared" si="33"/>
        <v>*</v>
      </c>
      <c r="BF13" s="54" t="e">
        <f t="shared" si="34"/>
        <v>#VALUE!</v>
      </c>
      <c r="BG13" s="54" t="e">
        <f t="shared" si="35"/>
        <v>#VALUE!</v>
      </c>
      <c r="BH13" s="54" t="e">
        <f t="shared" si="36"/>
        <v>#VALUE!</v>
      </c>
      <c r="BI13" s="54" t="e">
        <f t="shared" si="37"/>
        <v>#VALUE!</v>
      </c>
      <c r="BJ13" s="54" t="e">
        <f t="shared" si="38"/>
        <v>#VALUE!</v>
      </c>
      <c r="BK13" s="54" t="e">
        <f t="shared" si="39"/>
        <v>#VALUE!</v>
      </c>
      <c r="BL13" s="54" t="e">
        <f t="shared" si="40"/>
        <v>#VALUE!</v>
      </c>
      <c r="BM13" s="54" t="e">
        <f t="shared" si="41"/>
        <v>#VALUE!</v>
      </c>
      <c r="BN13" s="54" t="e">
        <f t="shared" si="42"/>
        <v>#VALUE!</v>
      </c>
      <c r="BO13" s="54" t="e">
        <f t="shared" si="43"/>
        <v>#VALUE!</v>
      </c>
      <c r="BP13" s="54" t="e">
        <f t="shared" si="44"/>
        <v>#VALUE!</v>
      </c>
      <c r="BQ13" s="54" t="e">
        <f t="shared" si="45"/>
        <v>#VALUE!</v>
      </c>
      <c r="BR13" s="54" t="e">
        <f t="shared" si="46"/>
        <v>#VALUE!</v>
      </c>
      <c r="BS13" s="54" t="e">
        <f t="shared" si="47"/>
        <v>#VALUE!</v>
      </c>
      <c r="BT13" s="54" t="e">
        <f t="shared" si="48"/>
        <v>#VALUE!</v>
      </c>
    </row>
    <row r="14" spans="1:72">
      <c r="A14" s="193" t="str">
        <f>'Ambient Data'!B11</f>
        <v>*</v>
      </c>
      <c r="B14" s="182" t="s">
        <v>28</v>
      </c>
      <c r="C14" s="182" t="s">
        <v>28</v>
      </c>
      <c r="D14" s="182" t="s">
        <v>28</v>
      </c>
      <c r="E14" s="182" t="s">
        <v>28</v>
      </c>
      <c r="F14" s="95" t="str">
        <f t="shared" si="3"/>
        <v>*</v>
      </c>
      <c r="G14" s="181" t="str">
        <f>IF(ISNUMBER('Ambient Data'!C11),'Ambient Data'!C11,"*")</f>
        <v>*</v>
      </c>
      <c r="H14" s="11" t="str">
        <f>IF(ISNUMBER('Ambient Data'!D11),'Ambient Data'!D11,"*")</f>
        <v>*</v>
      </c>
      <c r="I14" s="67" t="str">
        <f>IF(ISNUMBER('Ambient Data'!M11),'Ambient Data'!M11,"*")</f>
        <v>*</v>
      </c>
      <c r="J14" s="67" t="str">
        <f>IF(ISNUMBER('Ambient Data'!E11),'Ambient Data'!E11,"*")</f>
        <v>*</v>
      </c>
      <c r="K14" s="67" t="str">
        <f>IF(ISNUMBER('Ambient Data'!G11),'Ambient Data'!G11,"*")</f>
        <v>*</v>
      </c>
      <c r="L14" s="67" t="str">
        <f>IF(ISNUMBER('Ambient Data'!H11),'Ambient Data'!H11,"*")</f>
        <v>*</v>
      </c>
      <c r="M14" s="67" t="str">
        <f>IF(ISNUMBER('Ambient Data'!I11),'Ambient Data'!I11,"*")</f>
        <v>*</v>
      </c>
      <c r="N14" s="67" t="str">
        <f>IF(ISNUMBER('Ambient Data'!J11),'Ambient Data'!J11,"*")</f>
        <v>*</v>
      </c>
      <c r="O14" s="67" t="str">
        <f>IF(ISNUMBER('Ambient Data'!K11),'Ambient Data'!K11,"*")</f>
        <v>*</v>
      </c>
      <c r="P14" s="67" t="str">
        <f>IF(ISNUMBER('Ambient Data'!L11),'Ambient Data'!L11,"*")</f>
        <v>*</v>
      </c>
      <c r="Q14" s="11" t="str">
        <f>IF(ISNUMBER('Effluent Data'!C11),'Effluent Data'!C11,"*")</f>
        <v>*</v>
      </c>
      <c r="R14" s="11" t="str">
        <f>IF(ISNUMBER('Effluent Data'!D11),'Effluent Data'!D11,"*")</f>
        <v>*</v>
      </c>
      <c r="S14" s="67" t="str">
        <f>IF(ISNUMBER('Effluent Data'!M11),'Effluent Data'!M11,"*")</f>
        <v>*</v>
      </c>
      <c r="T14" s="67" t="str">
        <f>IF(ISNUMBER('Effluent Data'!E11),'Effluent Data'!E11,"*")</f>
        <v>*</v>
      </c>
      <c r="U14" s="67" t="str">
        <f>IF(ISNUMBER('Effluent Data'!G11),'Effluent Data'!G11,"*")</f>
        <v>*</v>
      </c>
      <c r="V14" s="67" t="str">
        <f>IF(ISNUMBER('Effluent Data'!H11),'Effluent Data'!H11,"*")</f>
        <v>*</v>
      </c>
      <c r="W14" s="67" t="str">
        <f>IF(ISNUMBER('Effluent Data'!I11),'Effluent Data'!I11,"*")</f>
        <v>*</v>
      </c>
      <c r="X14" s="67" t="str">
        <f>IF(ISNUMBER('Effluent Data'!J11),'Effluent Data'!J11,"*")</f>
        <v>*</v>
      </c>
      <c r="Y14" s="67" t="str">
        <f>IF(ISNUMBER('Effluent Data'!K11),'Effluent Data'!K11,"*")</f>
        <v>*</v>
      </c>
      <c r="Z14" s="67" t="str">
        <f>IF(ISNUMBER('Effluent Data'!L11),'Effluent Data'!L11,"*")</f>
        <v>*</v>
      </c>
      <c r="AA14" s="11" t="str">
        <f t="shared" si="4"/>
        <v>*</v>
      </c>
      <c r="AB14" s="67" t="str">
        <f t="shared" si="5"/>
        <v>*</v>
      </c>
      <c r="AC14" s="67" t="str">
        <f t="shared" si="6"/>
        <v>*</v>
      </c>
      <c r="AD14" s="67" t="str">
        <f t="shared" si="7"/>
        <v>*</v>
      </c>
      <c r="AE14" s="67" t="str">
        <f t="shared" si="8"/>
        <v>*</v>
      </c>
      <c r="AF14" s="67" t="str">
        <f t="shared" si="9"/>
        <v>*</v>
      </c>
      <c r="AG14" s="67" t="str">
        <f t="shared" si="10"/>
        <v>*</v>
      </c>
      <c r="AH14" s="67" t="str">
        <f t="shared" si="11"/>
        <v>*</v>
      </c>
      <c r="AI14" s="67" t="str">
        <f t="shared" si="12"/>
        <v>*</v>
      </c>
      <c r="AJ14" s="67" t="str">
        <f t="shared" si="13"/>
        <v>*</v>
      </c>
      <c r="AK14" s="11" t="str">
        <f t="shared" si="14"/>
        <v>*</v>
      </c>
      <c r="AL14" s="67" t="str">
        <f t="shared" si="15"/>
        <v>*</v>
      </c>
      <c r="AM14" s="67" t="str">
        <f t="shared" si="16"/>
        <v>*</v>
      </c>
      <c r="AN14" s="67" t="str">
        <f t="shared" si="17"/>
        <v>*</v>
      </c>
      <c r="AO14" s="67" t="str">
        <f t="shared" si="18"/>
        <v>*</v>
      </c>
      <c r="AP14" s="67" t="str">
        <f t="shared" si="19"/>
        <v>*</v>
      </c>
      <c r="AQ14" s="67" t="str">
        <f t="shared" si="20"/>
        <v>*</v>
      </c>
      <c r="AR14" s="67" t="str">
        <f t="shared" si="21"/>
        <v>*</v>
      </c>
      <c r="AS14" s="67" t="str">
        <f t="shared" si="22"/>
        <v>*</v>
      </c>
      <c r="AT14" s="67" t="str">
        <f t="shared" si="23"/>
        <v>*</v>
      </c>
      <c r="AU14" s="11" t="str">
        <f t="shared" si="24"/>
        <v>*</v>
      </c>
      <c r="AV14" s="67" t="str">
        <f t="shared" si="25"/>
        <v>*</v>
      </c>
      <c r="AW14" s="67" t="str">
        <f t="shared" si="26"/>
        <v>*</v>
      </c>
      <c r="AX14" s="67" t="str">
        <f t="shared" si="27"/>
        <v>*</v>
      </c>
      <c r="AY14" s="67" t="str">
        <f t="shared" si="28"/>
        <v>*</v>
      </c>
      <c r="AZ14" s="67" t="str">
        <f t="shared" si="29"/>
        <v>*</v>
      </c>
      <c r="BA14" s="67" t="str">
        <f t="shared" si="30"/>
        <v>*</v>
      </c>
      <c r="BB14" s="67" t="str">
        <f t="shared" si="31"/>
        <v>*</v>
      </c>
      <c r="BC14" s="67" t="str">
        <f t="shared" si="32"/>
        <v>*</v>
      </c>
      <c r="BD14" s="67" t="str">
        <f t="shared" si="33"/>
        <v>*</v>
      </c>
      <c r="BF14" s="54" t="e">
        <f t="shared" si="34"/>
        <v>#VALUE!</v>
      </c>
      <c r="BG14" s="54" t="e">
        <f t="shared" si="35"/>
        <v>#VALUE!</v>
      </c>
      <c r="BH14" s="54" t="e">
        <f t="shared" si="36"/>
        <v>#VALUE!</v>
      </c>
      <c r="BI14" s="54" t="e">
        <f t="shared" si="37"/>
        <v>#VALUE!</v>
      </c>
      <c r="BJ14" s="54" t="e">
        <f t="shared" si="38"/>
        <v>#VALUE!</v>
      </c>
      <c r="BK14" s="54" t="e">
        <f t="shared" si="39"/>
        <v>#VALUE!</v>
      </c>
      <c r="BL14" s="54" t="e">
        <f t="shared" si="40"/>
        <v>#VALUE!</v>
      </c>
      <c r="BM14" s="54" t="e">
        <f t="shared" si="41"/>
        <v>#VALUE!</v>
      </c>
      <c r="BN14" s="54" t="e">
        <f t="shared" si="42"/>
        <v>#VALUE!</v>
      </c>
      <c r="BO14" s="54" t="e">
        <f t="shared" si="43"/>
        <v>#VALUE!</v>
      </c>
      <c r="BP14" s="54" t="e">
        <f t="shared" si="44"/>
        <v>#VALUE!</v>
      </c>
      <c r="BQ14" s="54" t="e">
        <f t="shared" si="45"/>
        <v>#VALUE!</v>
      </c>
      <c r="BR14" s="54" t="e">
        <f t="shared" si="46"/>
        <v>#VALUE!</v>
      </c>
      <c r="BS14" s="54" t="e">
        <f t="shared" si="47"/>
        <v>#VALUE!</v>
      </c>
      <c r="BT14" s="54" t="e">
        <f t="shared" si="48"/>
        <v>#VALUE!</v>
      </c>
    </row>
    <row r="15" spans="1:72">
      <c r="A15" s="193" t="str">
        <f>'Ambient Data'!B12</f>
        <v>*</v>
      </c>
      <c r="B15" s="182" t="s">
        <v>28</v>
      </c>
      <c r="C15" s="182" t="s">
        <v>28</v>
      </c>
      <c r="D15" s="182" t="s">
        <v>28</v>
      </c>
      <c r="E15" s="182" t="s">
        <v>28</v>
      </c>
      <c r="F15" s="95" t="str">
        <f t="shared" si="3"/>
        <v>*</v>
      </c>
      <c r="G15" s="181" t="str">
        <f>IF(ISNUMBER('Ambient Data'!C12),'Ambient Data'!C12,"*")</f>
        <v>*</v>
      </c>
      <c r="H15" s="11" t="str">
        <f>IF(ISNUMBER('Ambient Data'!D12),'Ambient Data'!D12,"*")</f>
        <v>*</v>
      </c>
      <c r="I15" s="67" t="str">
        <f>IF(ISNUMBER('Ambient Data'!M12),'Ambient Data'!M12,"*")</f>
        <v>*</v>
      </c>
      <c r="J15" s="67" t="str">
        <f>IF(ISNUMBER('Ambient Data'!E12),'Ambient Data'!E12,"*")</f>
        <v>*</v>
      </c>
      <c r="K15" s="67" t="str">
        <f>IF(ISNUMBER('Ambient Data'!G12),'Ambient Data'!G12,"*")</f>
        <v>*</v>
      </c>
      <c r="L15" s="67" t="str">
        <f>IF(ISNUMBER('Ambient Data'!H12),'Ambient Data'!H12,"*")</f>
        <v>*</v>
      </c>
      <c r="M15" s="67" t="str">
        <f>IF(ISNUMBER('Ambient Data'!I12),'Ambient Data'!I12,"*")</f>
        <v>*</v>
      </c>
      <c r="N15" s="67" t="str">
        <f>IF(ISNUMBER('Ambient Data'!J12),'Ambient Data'!J12,"*")</f>
        <v>*</v>
      </c>
      <c r="O15" s="67" t="str">
        <f>IF(ISNUMBER('Ambient Data'!K12),'Ambient Data'!K12,"*")</f>
        <v>*</v>
      </c>
      <c r="P15" s="67" t="str">
        <f>IF(ISNUMBER('Ambient Data'!L12),'Ambient Data'!L12,"*")</f>
        <v>*</v>
      </c>
      <c r="Q15" s="11" t="str">
        <f>IF(ISNUMBER('Effluent Data'!C12),'Effluent Data'!C12,"*")</f>
        <v>*</v>
      </c>
      <c r="R15" s="11" t="str">
        <f>IF(ISNUMBER('Effluent Data'!D12),'Effluent Data'!D12,"*")</f>
        <v>*</v>
      </c>
      <c r="S15" s="67" t="str">
        <f>IF(ISNUMBER('Effluent Data'!M12),'Effluent Data'!M12,"*")</f>
        <v>*</v>
      </c>
      <c r="T15" s="67" t="str">
        <f>IF(ISNUMBER('Effluent Data'!E12),'Effluent Data'!E12,"*")</f>
        <v>*</v>
      </c>
      <c r="U15" s="67" t="str">
        <f>IF(ISNUMBER('Effluent Data'!G12),'Effluent Data'!G12,"*")</f>
        <v>*</v>
      </c>
      <c r="V15" s="67" t="str">
        <f>IF(ISNUMBER('Effluent Data'!H12),'Effluent Data'!H12,"*")</f>
        <v>*</v>
      </c>
      <c r="W15" s="67" t="str">
        <f>IF(ISNUMBER('Effluent Data'!I12),'Effluent Data'!I12,"*")</f>
        <v>*</v>
      </c>
      <c r="X15" s="67" t="str">
        <f>IF(ISNUMBER('Effluent Data'!J12),'Effluent Data'!J12,"*")</f>
        <v>*</v>
      </c>
      <c r="Y15" s="67" t="str">
        <f>IF(ISNUMBER('Effluent Data'!K12),'Effluent Data'!K12,"*")</f>
        <v>*</v>
      </c>
      <c r="Z15" s="67" t="str">
        <f>IF(ISNUMBER('Effluent Data'!L12),'Effluent Data'!L12,"*")</f>
        <v>*</v>
      </c>
      <c r="AA15" s="11" t="str">
        <f t="shared" si="4"/>
        <v>*</v>
      </c>
      <c r="AB15" s="67" t="str">
        <f t="shared" si="5"/>
        <v>*</v>
      </c>
      <c r="AC15" s="67" t="str">
        <f t="shared" si="6"/>
        <v>*</v>
      </c>
      <c r="AD15" s="67" t="str">
        <f t="shared" si="7"/>
        <v>*</v>
      </c>
      <c r="AE15" s="67" t="str">
        <f t="shared" si="8"/>
        <v>*</v>
      </c>
      <c r="AF15" s="67" t="str">
        <f t="shared" si="9"/>
        <v>*</v>
      </c>
      <c r="AG15" s="67" t="str">
        <f t="shared" si="10"/>
        <v>*</v>
      </c>
      <c r="AH15" s="67" t="str">
        <f t="shared" si="11"/>
        <v>*</v>
      </c>
      <c r="AI15" s="67" t="str">
        <f t="shared" si="12"/>
        <v>*</v>
      </c>
      <c r="AJ15" s="67" t="str">
        <f t="shared" si="13"/>
        <v>*</v>
      </c>
      <c r="AK15" s="11" t="str">
        <f t="shared" si="14"/>
        <v>*</v>
      </c>
      <c r="AL15" s="67" t="str">
        <f t="shared" si="15"/>
        <v>*</v>
      </c>
      <c r="AM15" s="67" t="str">
        <f t="shared" si="16"/>
        <v>*</v>
      </c>
      <c r="AN15" s="67" t="str">
        <f t="shared" si="17"/>
        <v>*</v>
      </c>
      <c r="AO15" s="67" t="str">
        <f t="shared" si="18"/>
        <v>*</v>
      </c>
      <c r="AP15" s="67" t="str">
        <f t="shared" si="19"/>
        <v>*</v>
      </c>
      <c r="AQ15" s="67" t="str">
        <f t="shared" si="20"/>
        <v>*</v>
      </c>
      <c r="AR15" s="67" t="str">
        <f t="shared" si="21"/>
        <v>*</v>
      </c>
      <c r="AS15" s="67" t="str">
        <f t="shared" si="22"/>
        <v>*</v>
      </c>
      <c r="AT15" s="67" t="str">
        <f t="shared" si="23"/>
        <v>*</v>
      </c>
      <c r="AU15" s="11" t="str">
        <f t="shared" si="24"/>
        <v>*</v>
      </c>
      <c r="AV15" s="67" t="str">
        <f t="shared" si="25"/>
        <v>*</v>
      </c>
      <c r="AW15" s="67" t="str">
        <f t="shared" si="26"/>
        <v>*</v>
      </c>
      <c r="AX15" s="67" t="str">
        <f t="shared" si="27"/>
        <v>*</v>
      </c>
      <c r="AY15" s="67" t="str">
        <f t="shared" si="28"/>
        <v>*</v>
      </c>
      <c r="AZ15" s="67" t="str">
        <f t="shared" si="29"/>
        <v>*</v>
      </c>
      <c r="BA15" s="67" t="str">
        <f t="shared" si="30"/>
        <v>*</v>
      </c>
      <c r="BB15" s="67" t="str">
        <f t="shared" si="31"/>
        <v>*</v>
      </c>
      <c r="BC15" s="67" t="str">
        <f t="shared" si="32"/>
        <v>*</v>
      </c>
      <c r="BD15" s="67" t="str">
        <f t="shared" si="33"/>
        <v>*</v>
      </c>
      <c r="BF15" s="54" t="e">
        <f t="shared" si="34"/>
        <v>#VALUE!</v>
      </c>
      <c r="BG15" s="54" t="e">
        <f t="shared" si="35"/>
        <v>#VALUE!</v>
      </c>
      <c r="BH15" s="54" t="e">
        <f t="shared" si="36"/>
        <v>#VALUE!</v>
      </c>
      <c r="BI15" s="54" t="e">
        <f t="shared" si="37"/>
        <v>#VALUE!</v>
      </c>
      <c r="BJ15" s="54" t="e">
        <f t="shared" si="38"/>
        <v>#VALUE!</v>
      </c>
      <c r="BK15" s="54" t="e">
        <f t="shared" si="39"/>
        <v>#VALUE!</v>
      </c>
      <c r="BL15" s="54" t="e">
        <f t="shared" si="40"/>
        <v>#VALUE!</v>
      </c>
      <c r="BM15" s="54" t="e">
        <f t="shared" si="41"/>
        <v>#VALUE!</v>
      </c>
      <c r="BN15" s="54" t="e">
        <f t="shared" si="42"/>
        <v>#VALUE!</v>
      </c>
      <c r="BO15" s="54" t="e">
        <f t="shared" si="43"/>
        <v>#VALUE!</v>
      </c>
      <c r="BP15" s="54" t="e">
        <f t="shared" si="44"/>
        <v>#VALUE!</v>
      </c>
      <c r="BQ15" s="54" t="e">
        <f t="shared" si="45"/>
        <v>#VALUE!</v>
      </c>
      <c r="BR15" s="54" t="e">
        <f t="shared" si="46"/>
        <v>#VALUE!</v>
      </c>
      <c r="BS15" s="54" t="e">
        <f t="shared" si="47"/>
        <v>#VALUE!</v>
      </c>
      <c r="BT15" s="54" t="e">
        <f t="shared" si="48"/>
        <v>#VALUE!</v>
      </c>
    </row>
    <row r="16" spans="1:72">
      <c r="A16" s="193" t="str">
        <f>'Ambient Data'!B13</f>
        <v>*</v>
      </c>
      <c r="B16" s="182" t="s">
        <v>28</v>
      </c>
      <c r="C16" s="182" t="s">
        <v>28</v>
      </c>
      <c r="D16" s="182" t="s">
        <v>28</v>
      </c>
      <c r="E16" s="182" t="s">
        <v>28</v>
      </c>
      <c r="F16" s="95" t="str">
        <f t="shared" si="3"/>
        <v>*</v>
      </c>
      <c r="G16" s="181" t="str">
        <f>IF(ISNUMBER('Ambient Data'!C13),'Ambient Data'!C13,"*")</f>
        <v>*</v>
      </c>
      <c r="H16" s="11" t="str">
        <f>IF(ISNUMBER('Ambient Data'!D13),'Ambient Data'!D13,"*")</f>
        <v>*</v>
      </c>
      <c r="I16" s="67" t="str">
        <f>IF(ISNUMBER('Ambient Data'!M13),'Ambient Data'!M13,"*")</f>
        <v>*</v>
      </c>
      <c r="J16" s="67" t="str">
        <f>IF(ISNUMBER('Ambient Data'!E13),'Ambient Data'!E13,"*")</f>
        <v>*</v>
      </c>
      <c r="K16" s="67" t="str">
        <f>IF(ISNUMBER('Ambient Data'!G13),'Ambient Data'!G13,"*")</f>
        <v>*</v>
      </c>
      <c r="L16" s="67" t="str">
        <f>IF(ISNUMBER('Ambient Data'!H13),'Ambient Data'!H13,"*")</f>
        <v>*</v>
      </c>
      <c r="M16" s="67" t="str">
        <f>IF(ISNUMBER('Ambient Data'!I13),'Ambient Data'!I13,"*")</f>
        <v>*</v>
      </c>
      <c r="N16" s="67" t="str">
        <f>IF(ISNUMBER('Ambient Data'!J13),'Ambient Data'!J13,"*")</f>
        <v>*</v>
      </c>
      <c r="O16" s="67" t="str">
        <f>IF(ISNUMBER('Ambient Data'!K13),'Ambient Data'!K13,"*")</f>
        <v>*</v>
      </c>
      <c r="P16" s="67" t="str">
        <f>IF(ISNUMBER('Ambient Data'!L13),'Ambient Data'!L13,"*")</f>
        <v>*</v>
      </c>
      <c r="Q16" s="11" t="str">
        <f>IF(ISNUMBER('Effluent Data'!C13),'Effluent Data'!C13,"*")</f>
        <v>*</v>
      </c>
      <c r="R16" s="11" t="str">
        <f>IF(ISNUMBER('Effluent Data'!D13),'Effluent Data'!D13,"*")</f>
        <v>*</v>
      </c>
      <c r="S16" s="67" t="str">
        <f>IF(ISNUMBER('Effluent Data'!M13),'Effluent Data'!M13,"*")</f>
        <v>*</v>
      </c>
      <c r="T16" s="67" t="str">
        <f>IF(ISNUMBER('Effluent Data'!E13),'Effluent Data'!E13,"*")</f>
        <v>*</v>
      </c>
      <c r="U16" s="67" t="str">
        <f>IF(ISNUMBER('Effluent Data'!G13),'Effluent Data'!G13,"*")</f>
        <v>*</v>
      </c>
      <c r="V16" s="67" t="str">
        <f>IF(ISNUMBER('Effluent Data'!H13),'Effluent Data'!H13,"*")</f>
        <v>*</v>
      </c>
      <c r="W16" s="67" t="str">
        <f>IF(ISNUMBER('Effluent Data'!I13),'Effluent Data'!I13,"*")</f>
        <v>*</v>
      </c>
      <c r="X16" s="67" t="str">
        <f>IF(ISNUMBER('Effluent Data'!J13),'Effluent Data'!J13,"*")</f>
        <v>*</v>
      </c>
      <c r="Y16" s="67" t="str">
        <f>IF(ISNUMBER('Effluent Data'!K13),'Effluent Data'!K13,"*")</f>
        <v>*</v>
      </c>
      <c r="Z16" s="67" t="str">
        <f>IF(ISNUMBER('Effluent Data'!L13),'Effluent Data'!L13,"*")</f>
        <v>*</v>
      </c>
      <c r="AA16" s="11" t="str">
        <f t="shared" si="4"/>
        <v>*</v>
      </c>
      <c r="AB16" s="67" t="str">
        <f t="shared" si="5"/>
        <v>*</v>
      </c>
      <c r="AC16" s="67" t="str">
        <f t="shared" si="6"/>
        <v>*</v>
      </c>
      <c r="AD16" s="67" t="str">
        <f t="shared" si="7"/>
        <v>*</v>
      </c>
      <c r="AE16" s="67" t="str">
        <f t="shared" si="8"/>
        <v>*</v>
      </c>
      <c r="AF16" s="67" t="str">
        <f t="shared" si="9"/>
        <v>*</v>
      </c>
      <c r="AG16" s="67" t="str">
        <f t="shared" si="10"/>
        <v>*</v>
      </c>
      <c r="AH16" s="67" t="str">
        <f t="shared" si="11"/>
        <v>*</v>
      </c>
      <c r="AI16" s="67" t="str">
        <f t="shared" si="12"/>
        <v>*</v>
      </c>
      <c r="AJ16" s="67" t="str">
        <f t="shared" si="13"/>
        <v>*</v>
      </c>
      <c r="AK16" s="11" t="str">
        <f t="shared" si="14"/>
        <v>*</v>
      </c>
      <c r="AL16" s="67" t="str">
        <f t="shared" si="15"/>
        <v>*</v>
      </c>
      <c r="AM16" s="67" t="str">
        <f t="shared" si="16"/>
        <v>*</v>
      </c>
      <c r="AN16" s="67" t="str">
        <f t="shared" si="17"/>
        <v>*</v>
      </c>
      <c r="AO16" s="67" t="str">
        <f t="shared" si="18"/>
        <v>*</v>
      </c>
      <c r="AP16" s="67" t="str">
        <f t="shared" si="19"/>
        <v>*</v>
      </c>
      <c r="AQ16" s="67" t="str">
        <f t="shared" si="20"/>
        <v>*</v>
      </c>
      <c r="AR16" s="67" t="str">
        <f t="shared" si="21"/>
        <v>*</v>
      </c>
      <c r="AS16" s="67" t="str">
        <f t="shared" si="22"/>
        <v>*</v>
      </c>
      <c r="AT16" s="67" t="str">
        <f t="shared" si="23"/>
        <v>*</v>
      </c>
      <c r="AU16" s="11" t="str">
        <f t="shared" si="24"/>
        <v>*</v>
      </c>
      <c r="AV16" s="67" t="str">
        <f t="shared" si="25"/>
        <v>*</v>
      </c>
      <c r="AW16" s="67" t="str">
        <f t="shared" si="26"/>
        <v>*</v>
      </c>
      <c r="AX16" s="67" t="str">
        <f t="shared" si="27"/>
        <v>*</v>
      </c>
      <c r="AY16" s="67" t="str">
        <f t="shared" si="28"/>
        <v>*</v>
      </c>
      <c r="AZ16" s="67" t="str">
        <f t="shared" si="29"/>
        <v>*</v>
      </c>
      <c r="BA16" s="67" t="str">
        <f t="shared" si="30"/>
        <v>*</v>
      </c>
      <c r="BB16" s="67" t="str">
        <f t="shared" si="31"/>
        <v>*</v>
      </c>
      <c r="BC16" s="67" t="str">
        <f t="shared" si="32"/>
        <v>*</v>
      </c>
      <c r="BD16" s="67" t="str">
        <f t="shared" si="33"/>
        <v>*</v>
      </c>
      <c r="BF16" s="54" t="e">
        <f t="shared" si="34"/>
        <v>#VALUE!</v>
      </c>
      <c r="BG16" s="54" t="e">
        <f t="shared" si="35"/>
        <v>#VALUE!</v>
      </c>
      <c r="BH16" s="54" t="e">
        <f t="shared" si="36"/>
        <v>#VALUE!</v>
      </c>
      <c r="BI16" s="54" t="e">
        <f t="shared" si="37"/>
        <v>#VALUE!</v>
      </c>
      <c r="BJ16" s="54" t="e">
        <f t="shared" si="38"/>
        <v>#VALUE!</v>
      </c>
      <c r="BK16" s="54" t="e">
        <f t="shared" si="39"/>
        <v>#VALUE!</v>
      </c>
      <c r="BL16" s="54" t="e">
        <f t="shared" si="40"/>
        <v>#VALUE!</v>
      </c>
      <c r="BM16" s="54" t="e">
        <f t="shared" si="41"/>
        <v>#VALUE!</v>
      </c>
      <c r="BN16" s="54" t="e">
        <f t="shared" si="42"/>
        <v>#VALUE!</v>
      </c>
      <c r="BO16" s="54" t="e">
        <f t="shared" si="43"/>
        <v>#VALUE!</v>
      </c>
      <c r="BP16" s="54" t="e">
        <f t="shared" si="44"/>
        <v>#VALUE!</v>
      </c>
      <c r="BQ16" s="54" t="e">
        <f t="shared" si="45"/>
        <v>#VALUE!</v>
      </c>
      <c r="BR16" s="54" t="e">
        <f t="shared" si="46"/>
        <v>#VALUE!</v>
      </c>
      <c r="BS16" s="54" t="e">
        <f t="shared" si="47"/>
        <v>#VALUE!</v>
      </c>
      <c r="BT16" s="54" t="e">
        <f t="shared" si="48"/>
        <v>#VALUE!</v>
      </c>
    </row>
    <row r="17" spans="1:72">
      <c r="A17" s="193" t="str">
        <f>'Ambient Data'!B14</f>
        <v>*</v>
      </c>
      <c r="B17" s="182" t="s">
        <v>28</v>
      </c>
      <c r="C17" s="182" t="s">
        <v>28</v>
      </c>
      <c r="D17" s="182" t="s">
        <v>28</v>
      </c>
      <c r="E17" s="182" t="s">
        <v>28</v>
      </c>
      <c r="F17" s="95" t="str">
        <f t="shared" si="3"/>
        <v>*</v>
      </c>
      <c r="G17" s="181" t="str">
        <f>IF(ISNUMBER('Ambient Data'!C14),'Ambient Data'!C14,"*")</f>
        <v>*</v>
      </c>
      <c r="H17" s="11" t="str">
        <f>IF(ISNUMBER('Ambient Data'!D14),'Ambient Data'!D14,"*")</f>
        <v>*</v>
      </c>
      <c r="I17" s="67" t="str">
        <f>IF(ISNUMBER('Ambient Data'!M14),'Ambient Data'!M14,"*")</f>
        <v>*</v>
      </c>
      <c r="J17" s="67" t="str">
        <f>IF(ISNUMBER('Ambient Data'!E14),'Ambient Data'!E14,"*")</f>
        <v>*</v>
      </c>
      <c r="K17" s="67" t="str">
        <f>IF(ISNUMBER('Ambient Data'!G14),'Ambient Data'!G14,"*")</f>
        <v>*</v>
      </c>
      <c r="L17" s="67" t="str">
        <f>IF(ISNUMBER('Ambient Data'!H14),'Ambient Data'!H14,"*")</f>
        <v>*</v>
      </c>
      <c r="M17" s="67" t="str">
        <f>IF(ISNUMBER('Ambient Data'!I14),'Ambient Data'!I14,"*")</f>
        <v>*</v>
      </c>
      <c r="N17" s="67" t="str">
        <f>IF(ISNUMBER('Ambient Data'!J14),'Ambient Data'!J14,"*")</f>
        <v>*</v>
      </c>
      <c r="O17" s="67" t="str">
        <f>IF(ISNUMBER('Ambient Data'!K14),'Ambient Data'!K14,"*")</f>
        <v>*</v>
      </c>
      <c r="P17" s="67" t="str">
        <f>IF(ISNUMBER('Ambient Data'!L14),'Ambient Data'!L14,"*")</f>
        <v>*</v>
      </c>
      <c r="Q17" s="11" t="str">
        <f>IF(ISNUMBER('Effluent Data'!C14),'Effluent Data'!C14,"*")</f>
        <v>*</v>
      </c>
      <c r="R17" s="11" t="str">
        <f>IF(ISNUMBER('Effluent Data'!D14),'Effluent Data'!D14,"*")</f>
        <v>*</v>
      </c>
      <c r="S17" s="67" t="str">
        <f>IF(ISNUMBER('Effluent Data'!M14),'Effluent Data'!M14,"*")</f>
        <v>*</v>
      </c>
      <c r="T17" s="67" t="str">
        <f>IF(ISNUMBER('Effluent Data'!E14),'Effluent Data'!E14,"*")</f>
        <v>*</v>
      </c>
      <c r="U17" s="67" t="str">
        <f>IF(ISNUMBER('Effluent Data'!G14),'Effluent Data'!G14,"*")</f>
        <v>*</v>
      </c>
      <c r="V17" s="67" t="str">
        <f>IF(ISNUMBER('Effluent Data'!H14),'Effluent Data'!H14,"*")</f>
        <v>*</v>
      </c>
      <c r="W17" s="67" t="str">
        <f>IF(ISNUMBER('Effluent Data'!I14),'Effluent Data'!I14,"*")</f>
        <v>*</v>
      </c>
      <c r="X17" s="67" t="str">
        <f>IF(ISNUMBER('Effluent Data'!J14),'Effluent Data'!J14,"*")</f>
        <v>*</v>
      </c>
      <c r="Y17" s="67" t="str">
        <f>IF(ISNUMBER('Effluent Data'!K14),'Effluent Data'!K14,"*")</f>
        <v>*</v>
      </c>
      <c r="Z17" s="67" t="str">
        <f>IF(ISNUMBER('Effluent Data'!L14),'Effluent Data'!L14,"*")</f>
        <v>*</v>
      </c>
      <c r="AA17" s="11" t="str">
        <f t="shared" si="4"/>
        <v>*</v>
      </c>
      <c r="AB17" s="67" t="str">
        <f t="shared" si="5"/>
        <v>*</v>
      </c>
      <c r="AC17" s="67" t="str">
        <f t="shared" si="6"/>
        <v>*</v>
      </c>
      <c r="AD17" s="67" t="str">
        <f t="shared" si="7"/>
        <v>*</v>
      </c>
      <c r="AE17" s="67" t="str">
        <f t="shared" si="8"/>
        <v>*</v>
      </c>
      <c r="AF17" s="67" t="str">
        <f t="shared" si="9"/>
        <v>*</v>
      </c>
      <c r="AG17" s="67" t="str">
        <f t="shared" si="10"/>
        <v>*</v>
      </c>
      <c r="AH17" s="67" t="str">
        <f t="shared" si="11"/>
        <v>*</v>
      </c>
      <c r="AI17" s="67" t="str">
        <f t="shared" si="12"/>
        <v>*</v>
      </c>
      <c r="AJ17" s="67" t="str">
        <f t="shared" si="13"/>
        <v>*</v>
      </c>
      <c r="AK17" s="11" t="str">
        <f t="shared" si="14"/>
        <v>*</v>
      </c>
      <c r="AL17" s="67" t="str">
        <f t="shared" si="15"/>
        <v>*</v>
      </c>
      <c r="AM17" s="67" t="str">
        <f t="shared" si="16"/>
        <v>*</v>
      </c>
      <c r="AN17" s="67" t="str">
        <f t="shared" si="17"/>
        <v>*</v>
      </c>
      <c r="AO17" s="67" t="str">
        <f t="shared" si="18"/>
        <v>*</v>
      </c>
      <c r="AP17" s="67" t="str">
        <f t="shared" si="19"/>
        <v>*</v>
      </c>
      <c r="AQ17" s="67" t="str">
        <f t="shared" si="20"/>
        <v>*</v>
      </c>
      <c r="AR17" s="67" t="str">
        <f t="shared" si="21"/>
        <v>*</v>
      </c>
      <c r="AS17" s="67" t="str">
        <f t="shared" si="22"/>
        <v>*</v>
      </c>
      <c r="AT17" s="67" t="str">
        <f t="shared" si="23"/>
        <v>*</v>
      </c>
      <c r="AU17" s="11" t="str">
        <f t="shared" si="24"/>
        <v>*</v>
      </c>
      <c r="AV17" s="67" t="str">
        <f t="shared" si="25"/>
        <v>*</v>
      </c>
      <c r="AW17" s="67" t="str">
        <f t="shared" si="26"/>
        <v>*</v>
      </c>
      <c r="AX17" s="67" t="str">
        <f t="shared" si="27"/>
        <v>*</v>
      </c>
      <c r="AY17" s="67" t="str">
        <f t="shared" si="28"/>
        <v>*</v>
      </c>
      <c r="AZ17" s="67" t="str">
        <f t="shared" si="29"/>
        <v>*</v>
      </c>
      <c r="BA17" s="67" t="str">
        <f t="shared" si="30"/>
        <v>*</v>
      </c>
      <c r="BB17" s="67" t="str">
        <f t="shared" si="31"/>
        <v>*</v>
      </c>
      <c r="BC17" s="67" t="str">
        <f t="shared" si="32"/>
        <v>*</v>
      </c>
      <c r="BD17" s="67" t="str">
        <f t="shared" si="33"/>
        <v>*</v>
      </c>
      <c r="BF17" s="54" t="e">
        <f t="shared" si="34"/>
        <v>#VALUE!</v>
      </c>
      <c r="BG17" s="54" t="e">
        <f t="shared" si="35"/>
        <v>#VALUE!</v>
      </c>
      <c r="BH17" s="54" t="e">
        <f t="shared" si="36"/>
        <v>#VALUE!</v>
      </c>
      <c r="BI17" s="54" t="e">
        <f t="shared" si="37"/>
        <v>#VALUE!</v>
      </c>
      <c r="BJ17" s="54" t="e">
        <f t="shared" si="38"/>
        <v>#VALUE!</v>
      </c>
      <c r="BK17" s="54" t="e">
        <f t="shared" si="39"/>
        <v>#VALUE!</v>
      </c>
      <c r="BL17" s="54" t="e">
        <f t="shared" si="40"/>
        <v>#VALUE!</v>
      </c>
      <c r="BM17" s="54" t="e">
        <f t="shared" si="41"/>
        <v>#VALUE!</v>
      </c>
      <c r="BN17" s="54" t="e">
        <f t="shared" si="42"/>
        <v>#VALUE!</v>
      </c>
      <c r="BO17" s="54" t="e">
        <f t="shared" si="43"/>
        <v>#VALUE!</v>
      </c>
      <c r="BP17" s="54" t="e">
        <f t="shared" si="44"/>
        <v>#VALUE!</v>
      </c>
      <c r="BQ17" s="54" t="e">
        <f t="shared" si="45"/>
        <v>#VALUE!</v>
      </c>
      <c r="BR17" s="54" t="e">
        <f t="shared" si="46"/>
        <v>#VALUE!</v>
      </c>
      <c r="BS17" s="54" t="e">
        <f t="shared" si="47"/>
        <v>#VALUE!</v>
      </c>
      <c r="BT17" s="54" t="e">
        <f t="shared" si="48"/>
        <v>#VALUE!</v>
      </c>
    </row>
    <row r="18" spans="1:72" ht="15.75" customHeight="1">
      <c r="A18" s="193" t="str">
        <f>'Ambient Data'!B15</f>
        <v>*</v>
      </c>
      <c r="B18" s="182" t="s">
        <v>28</v>
      </c>
      <c r="C18" s="182" t="s">
        <v>28</v>
      </c>
      <c r="D18" s="182" t="s">
        <v>28</v>
      </c>
      <c r="E18" s="182" t="s">
        <v>28</v>
      </c>
      <c r="F18" s="95" t="str">
        <f t="shared" si="3"/>
        <v>*</v>
      </c>
      <c r="G18" s="181" t="str">
        <f>IF(ISNUMBER('Ambient Data'!C15),'Ambient Data'!C15,"*")</f>
        <v>*</v>
      </c>
      <c r="H18" s="11" t="str">
        <f>IF(ISNUMBER('Ambient Data'!D15),'Ambient Data'!D15,"*")</f>
        <v>*</v>
      </c>
      <c r="I18" s="67" t="str">
        <f>IF(ISNUMBER('Ambient Data'!M15),'Ambient Data'!M15,"*")</f>
        <v>*</v>
      </c>
      <c r="J18" s="67" t="str">
        <f>IF(ISNUMBER('Ambient Data'!E15),'Ambient Data'!E15,"*")</f>
        <v>*</v>
      </c>
      <c r="K18" s="67" t="str">
        <f>IF(ISNUMBER('Ambient Data'!G15),'Ambient Data'!G15,"*")</f>
        <v>*</v>
      </c>
      <c r="L18" s="67" t="str">
        <f>IF(ISNUMBER('Ambient Data'!H15),'Ambient Data'!H15,"*")</f>
        <v>*</v>
      </c>
      <c r="M18" s="67" t="str">
        <f>IF(ISNUMBER('Ambient Data'!I15),'Ambient Data'!I15,"*")</f>
        <v>*</v>
      </c>
      <c r="N18" s="67" t="str">
        <f>IF(ISNUMBER('Ambient Data'!J15),'Ambient Data'!J15,"*")</f>
        <v>*</v>
      </c>
      <c r="O18" s="67" t="str">
        <f>IF(ISNUMBER('Ambient Data'!K15),'Ambient Data'!K15,"*")</f>
        <v>*</v>
      </c>
      <c r="P18" s="67" t="str">
        <f>IF(ISNUMBER('Ambient Data'!L15),'Ambient Data'!L15,"*")</f>
        <v>*</v>
      </c>
      <c r="Q18" s="11" t="str">
        <f>IF(ISNUMBER('Effluent Data'!C15),'Effluent Data'!C15,"*")</f>
        <v>*</v>
      </c>
      <c r="R18" s="11" t="str">
        <f>IF(ISNUMBER('Effluent Data'!D15),'Effluent Data'!D15,"*")</f>
        <v>*</v>
      </c>
      <c r="S18" s="67" t="str">
        <f>IF(ISNUMBER('Effluent Data'!M15),'Effluent Data'!M15,"*")</f>
        <v>*</v>
      </c>
      <c r="T18" s="67" t="str">
        <f>IF(ISNUMBER('Effluent Data'!E15),'Effluent Data'!E15,"*")</f>
        <v>*</v>
      </c>
      <c r="U18" s="67" t="str">
        <f>IF(ISNUMBER('Effluent Data'!G15),'Effluent Data'!G15,"*")</f>
        <v>*</v>
      </c>
      <c r="V18" s="67" t="str">
        <f>IF(ISNUMBER('Effluent Data'!H15),'Effluent Data'!H15,"*")</f>
        <v>*</v>
      </c>
      <c r="W18" s="67" t="str">
        <f>IF(ISNUMBER('Effluent Data'!I15),'Effluent Data'!I15,"*")</f>
        <v>*</v>
      </c>
      <c r="X18" s="67" t="str">
        <f>IF(ISNUMBER('Effluent Data'!J15),'Effluent Data'!J15,"*")</f>
        <v>*</v>
      </c>
      <c r="Y18" s="67" t="str">
        <f>IF(ISNUMBER('Effluent Data'!K15),'Effluent Data'!K15,"*")</f>
        <v>*</v>
      </c>
      <c r="Z18" s="67" t="str">
        <f>IF(ISNUMBER('Effluent Data'!L15),'Effluent Data'!L15,"*")</f>
        <v>*</v>
      </c>
      <c r="AA18" s="11" t="str">
        <f t="shared" si="4"/>
        <v>*</v>
      </c>
      <c r="AB18" s="67" t="str">
        <f t="shared" si="5"/>
        <v>*</v>
      </c>
      <c r="AC18" s="67" t="str">
        <f t="shared" si="6"/>
        <v>*</v>
      </c>
      <c r="AD18" s="67" t="str">
        <f t="shared" si="7"/>
        <v>*</v>
      </c>
      <c r="AE18" s="67" t="str">
        <f t="shared" si="8"/>
        <v>*</v>
      </c>
      <c r="AF18" s="67" t="str">
        <f t="shared" si="9"/>
        <v>*</v>
      </c>
      <c r="AG18" s="67" t="str">
        <f t="shared" si="10"/>
        <v>*</v>
      </c>
      <c r="AH18" s="67" t="str">
        <f t="shared" si="11"/>
        <v>*</v>
      </c>
      <c r="AI18" s="67" t="str">
        <f t="shared" si="12"/>
        <v>*</v>
      </c>
      <c r="AJ18" s="67" t="str">
        <f t="shared" si="13"/>
        <v>*</v>
      </c>
      <c r="AK18" s="11" t="str">
        <f t="shared" si="14"/>
        <v>*</v>
      </c>
      <c r="AL18" s="67" t="str">
        <f t="shared" si="15"/>
        <v>*</v>
      </c>
      <c r="AM18" s="67" t="str">
        <f t="shared" si="16"/>
        <v>*</v>
      </c>
      <c r="AN18" s="67" t="str">
        <f t="shared" si="17"/>
        <v>*</v>
      </c>
      <c r="AO18" s="67" t="str">
        <f t="shared" si="18"/>
        <v>*</v>
      </c>
      <c r="AP18" s="67" t="str">
        <f t="shared" si="19"/>
        <v>*</v>
      </c>
      <c r="AQ18" s="67" t="str">
        <f t="shared" si="20"/>
        <v>*</v>
      </c>
      <c r="AR18" s="67" t="str">
        <f t="shared" si="21"/>
        <v>*</v>
      </c>
      <c r="AS18" s="67" t="str">
        <f t="shared" si="22"/>
        <v>*</v>
      </c>
      <c r="AT18" s="67" t="str">
        <f t="shared" si="23"/>
        <v>*</v>
      </c>
      <c r="AU18" s="11" t="str">
        <f t="shared" si="24"/>
        <v>*</v>
      </c>
      <c r="AV18" s="67" t="str">
        <f t="shared" si="25"/>
        <v>*</v>
      </c>
      <c r="AW18" s="67" t="str">
        <f t="shared" si="26"/>
        <v>*</v>
      </c>
      <c r="AX18" s="67" t="str">
        <f t="shared" si="27"/>
        <v>*</v>
      </c>
      <c r="AY18" s="67" t="str">
        <f t="shared" si="28"/>
        <v>*</v>
      </c>
      <c r="AZ18" s="67" t="str">
        <f t="shared" si="29"/>
        <v>*</v>
      </c>
      <c r="BA18" s="67" t="str">
        <f t="shared" si="30"/>
        <v>*</v>
      </c>
      <c r="BB18" s="67" t="str">
        <f t="shared" si="31"/>
        <v>*</v>
      </c>
      <c r="BC18" s="67" t="str">
        <f t="shared" si="32"/>
        <v>*</v>
      </c>
      <c r="BD18" s="67" t="str">
        <f t="shared" si="33"/>
        <v>*</v>
      </c>
      <c r="BF18" s="54" t="e">
        <f t="shared" si="34"/>
        <v>#VALUE!</v>
      </c>
      <c r="BG18" s="54" t="e">
        <f t="shared" si="35"/>
        <v>#VALUE!</v>
      </c>
      <c r="BH18" s="54" t="e">
        <f t="shared" si="36"/>
        <v>#VALUE!</v>
      </c>
      <c r="BI18" s="54" t="e">
        <f t="shared" si="37"/>
        <v>#VALUE!</v>
      </c>
      <c r="BJ18" s="54" t="e">
        <f t="shared" si="38"/>
        <v>#VALUE!</v>
      </c>
      <c r="BK18" s="54" t="e">
        <f t="shared" si="39"/>
        <v>#VALUE!</v>
      </c>
      <c r="BL18" s="54" t="e">
        <f t="shared" si="40"/>
        <v>#VALUE!</v>
      </c>
      <c r="BM18" s="54" t="e">
        <f t="shared" si="41"/>
        <v>#VALUE!</v>
      </c>
      <c r="BN18" s="54" t="e">
        <f t="shared" si="42"/>
        <v>#VALUE!</v>
      </c>
      <c r="BO18" s="54" t="e">
        <f t="shared" si="43"/>
        <v>#VALUE!</v>
      </c>
      <c r="BP18" s="54" t="e">
        <f t="shared" si="44"/>
        <v>#VALUE!</v>
      </c>
      <c r="BQ18" s="54" t="e">
        <f t="shared" si="45"/>
        <v>#VALUE!</v>
      </c>
      <c r="BR18" s="54" t="e">
        <f t="shared" si="46"/>
        <v>#VALUE!</v>
      </c>
      <c r="BS18" s="54" t="e">
        <f t="shared" si="47"/>
        <v>#VALUE!</v>
      </c>
      <c r="BT18" s="54" t="e">
        <f t="shared" si="48"/>
        <v>#VALUE!</v>
      </c>
    </row>
    <row r="19" spans="1:72" ht="15.75" customHeight="1">
      <c r="A19" s="193" t="str">
        <f>'Ambient Data'!B16</f>
        <v>*</v>
      </c>
      <c r="B19" s="182" t="s">
        <v>28</v>
      </c>
      <c r="C19" s="182" t="s">
        <v>28</v>
      </c>
      <c r="D19" s="182" t="s">
        <v>28</v>
      </c>
      <c r="E19" s="182" t="s">
        <v>28</v>
      </c>
      <c r="F19" s="95" t="str">
        <f t="shared" si="3"/>
        <v>*</v>
      </c>
      <c r="G19" s="181" t="str">
        <f>IF(ISNUMBER('Ambient Data'!C16),'Ambient Data'!C16,"*")</f>
        <v>*</v>
      </c>
      <c r="H19" s="11" t="str">
        <f>IF(ISNUMBER('Ambient Data'!D16),'Ambient Data'!D16,"*")</f>
        <v>*</v>
      </c>
      <c r="I19" s="67" t="str">
        <f>IF(ISNUMBER('Ambient Data'!M16),'Ambient Data'!M16,"*")</f>
        <v>*</v>
      </c>
      <c r="J19" s="67" t="str">
        <f>IF(ISNUMBER('Ambient Data'!E16),'Ambient Data'!E16,"*")</f>
        <v>*</v>
      </c>
      <c r="K19" s="67" t="str">
        <f>IF(ISNUMBER('Ambient Data'!G16),'Ambient Data'!G16,"*")</f>
        <v>*</v>
      </c>
      <c r="L19" s="67" t="str">
        <f>IF(ISNUMBER('Ambient Data'!H16),'Ambient Data'!H16,"*")</f>
        <v>*</v>
      </c>
      <c r="M19" s="67" t="str">
        <f>IF(ISNUMBER('Ambient Data'!I16),'Ambient Data'!I16,"*")</f>
        <v>*</v>
      </c>
      <c r="N19" s="67" t="str">
        <f>IF(ISNUMBER('Ambient Data'!J16),'Ambient Data'!J16,"*")</f>
        <v>*</v>
      </c>
      <c r="O19" s="67" t="str">
        <f>IF(ISNUMBER('Ambient Data'!K16),'Ambient Data'!K16,"*")</f>
        <v>*</v>
      </c>
      <c r="P19" s="67" t="str">
        <f>IF(ISNUMBER('Ambient Data'!L16),'Ambient Data'!L16,"*")</f>
        <v>*</v>
      </c>
      <c r="Q19" s="11" t="str">
        <f>IF(ISNUMBER('Effluent Data'!C16),'Effluent Data'!C16,"*")</f>
        <v>*</v>
      </c>
      <c r="R19" s="11" t="str">
        <f>IF(ISNUMBER('Effluent Data'!D16),'Effluent Data'!D16,"*")</f>
        <v>*</v>
      </c>
      <c r="S19" s="67" t="str">
        <f>IF(ISNUMBER('Effluent Data'!M16),'Effluent Data'!M16,"*")</f>
        <v>*</v>
      </c>
      <c r="T19" s="67" t="str">
        <f>IF(ISNUMBER('Effluent Data'!E16),'Effluent Data'!E16,"*")</f>
        <v>*</v>
      </c>
      <c r="U19" s="67" t="str">
        <f>IF(ISNUMBER('Effluent Data'!G16),'Effluent Data'!G16,"*")</f>
        <v>*</v>
      </c>
      <c r="V19" s="67" t="str">
        <f>IF(ISNUMBER('Effluent Data'!H16),'Effluent Data'!H16,"*")</f>
        <v>*</v>
      </c>
      <c r="W19" s="67" t="str">
        <f>IF(ISNUMBER('Effluent Data'!I16),'Effluent Data'!I16,"*")</f>
        <v>*</v>
      </c>
      <c r="X19" s="67" t="str">
        <f>IF(ISNUMBER('Effluent Data'!J16),'Effluent Data'!J16,"*")</f>
        <v>*</v>
      </c>
      <c r="Y19" s="67" t="str">
        <f>IF(ISNUMBER('Effluent Data'!K16),'Effluent Data'!K16,"*")</f>
        <v>*</v>
      </c>
      <c r="Z19" s="67" t="str">
        <f>IF(ISNUMBER('Effluent Data'!L16),'Effluent Data'!L16,"*")</f>
        <v>*</v>
      </c>
      <c r="AA19" s="11" t="str">
        <f t="shared" si="4"/>
        <v>*</v>
      </c>
      <c r="AB19" s="67" t="str">
        <f t="shared" si="5"/>
        <v>*</v>
      </c>
      <c r="AC19" s="67" t="str">
        <f t="shared" si="6"/>
        <v>*</v>
      </c>
      <c r="AD19" s="67" t="str">
        <f t="shared" si="7"/>
        <v>*</v>
      </c>
      <c r="AE19" s="67" t="str">
        <f t="shared" si="8"/>
        <v>*</v>
      </c>
      <c r="AF19" s="67" t="str">
        <f t="shared" si="9"/>
        <v>*</v>
      </c>
      <c r="AG19" s="67" t="str">
        <f t="shared" si="10"/>
        <v>*</v>
      </c>
      <c r="AH19" s="67" t="str">
        <f t="shared" si="11"/>
        <v>*</v>
      </c>
      <c r="AI19" s="67" t="str">
        <f t="shared" si="12"/>
        <v>*</v>
      </c>
      <c r="AJ19" s="67" t="str">
        <f t="shared" si="13"/>
        <v>*</v>
      </c>
      <c r="AK19" s="11" t="str">
        <f t="shared" si="14"/>
        <v>*</v>
      </c>
      <c r="AL19" s="67" t="str">
        <f t="shared" si="15"/>
        <v>*</v>
      </c>
      <c r="AM19" s="67" t="str">
        <f t="shared" si="16"/>
        <v>*</v>
      </c>
      <c r="AN19" s="67" t="str">
        <f t="shared" si="17"/>
        <v>*</v>
      </c>
      <c r="AO19" s="67" t="str">
        <f t="shared" si="18"/>
        <v>*</v>
      </c>
      <c r="AP19" s="67" t="str">
        <f t="shared" si="19"/>
        <v>*</v>
      </c>
      <c r="AQ19" s="67" t="str">
        <f t="shared" si="20"/>
        <v>*</v>
      </c>
      <c r="AR19" s="67" t="str">
        <f t="shared" si="21"/>
        <v>*</v>
      </c>
      <c r="AS19" s="67" t="str">
        <f t="shared" si="22"/>
        <v>*</v>
      </c>
      <c r="AT19" s="67" t="str">
        <f t="shared" si="23"/>
        <v>*</v>
      </c>
      <c r="AU19" s="11" t="str">
        <f t="shared" si="24"/>
        <v>*</v>
      </c>
      <c r="AV19" s="67" t="str">
        <f t="shared" si="25"/>
        <v>*</v>
      </c>
      <c r="AW19" s="67" t="str">
        <f t="shared" si="26"/>
        <v>*</v>
      </c>
      <c r="AX19" s="67" t="str">
        <f t="shared" si="27"/>
        <v>*</v>
      </c>
      <c r="AY19" s="67" t="str">
        <f t="shared" si="28"/>
        <v>*</v>
      </c>
      <c r="AZ19" s="67" t="str">
        <f t="shared" si="29"/>
        <v>*</v>
      </c>
      <c r="BA19" s="67" t="str">
        <f t="shared" si="30"/>
        <v>*</v>
      </c>
      <c r="BB19" s="67" t="str">
        <f t="shared" si="31"/>
        <v>*</v>
      </c>
      <c r="BC19" s="67" t="str">
        <f t="shared" si="32"/>
        <v>*</v>
      </c>
      <c r="BD19" s="67" t="str">
        <f t="shared" si="33"/>
        <v>*</v>
      </c>
      <c r="BF19" s="54" t="e">
        <f t="shared" si="34"/>
        <v>#VALUE!</v>
      </c>
      <c r="BG19" s="54" t="e">
        <f t="shared" si="35"/>
        <v>#VALUE!</v>
      </c>
      <c r="BH19" s="54" t="e">
        <f t="shared" si="36"/>
        <v>#VALUE!</v>
      </c>
      <c r="BI19" s="54" t="e">
        <f t="shared" si="37"/>
        <v>#VALUE!</v>
      </c>
      <c r="BJ19" s="54" t="e">
        <f t="shared" si="38"/>
        <v>#VALUE!</v>
      </c>
      <c r="BK19" s="54" t="e">
        <f t="shared" si="39"/>
        <v>#VALUE!</v>
      </c>
      <c r="BL19" s="54" t="e">
        <f t="shared" si="40"/>
        <v>#VALUE!</v>
      </c>
      <c r="BM19" s="54" t="e">
        <f t="shared" si="41"/>
        <v>#VALUE!</v>
      </c>
      <c r="BN19" s="54" t="e">
        <f t="shared" si="42"/>
        <v>#VALUE!</v>
      </c>
      <c r="BO19" s="54" t="e">
        <f t="shared" si="43"/>
        <v>#VALUE!</v>
      </c>
      <c r="BP19" s="54" t="e">
        <f t="shared" si="44"/>
        <v>#VALUE!</v>
      </c>
      <c r="BQ19" s="54" t="e">
        <f t="shared" si="45"/>
        <v>#VALUE!</v>
      </c>
      <c r="BR19" s="54" t="e">
        <f t="shared" si="46"/>
        <v>#VALUE!</v>
      </c>
      <c r="BS19" s="54" t="e">
        <f t="shared" si="47"/>
        <v>#VALUE!</v>
      </c>
      <c r="BT19" s="54" t="e">
        <f t="shared" si="48"/>
        <v>#VALUE!</v>
      </c>
    </row>
    <row r="20" spans="1:72" ht="15" customHeight="1">
      <c r="A20" s="193" t="str">
        <f>'Ambient Data'!B17</f>
        <v>*</v>
      </c>
      <c r="B20" s="182" t="s">
        <v>28</v>
      </c>
      <c r="C20" s="182" t="s">
        <v>28</v>
      </c>
      <c r="D20" s="182" t="s">
        <v>28</v>
      </c>
      <c r="E20" s="182" t="s">
        <v>28</v>
      </c>
      <c r="F20" s="95" t="str">
        <f t="shared" si="3"/>
        <v>*</v>
      </c>
      <c r="G20" s="181" t="str">
        <f>IF(ISNUMBER('Ambient Data'!C17),'Ambient Data'!C17,"*")</f>
        <v>*</v>
      </c>
      <c r="H20" s="11" t="str">
        <f>IF(ISNUMBER('Ambient Data'!D17),'Ambient Data'!D17,"*")</f>
        <v>*</v>
      </c>
      <c r="I20" s="67" t="str">
        <f>IF(ISNUMBER('Ambient Data'!M17),'Ambient Data'!M17,"*")</f>
        <v>*</v>
      </c>
      <c r="J20" s="67" t="str">
        <f>IF(ISNUMBER('Ambient Data'!E17),'Ambient Data'!E17,"*")</f>
        <v>*</v>
      </c>
      <c r="K20" s="67" t="str">
        <f>IF(ISNUMBER('Ambient Data'!G17),'Ambient Data'!G17,"*")</f>
        <v>*</v>
      </c>
      <c r="L20" s="67" t="str">
        <f>IF(ISNUMBER('Ambient Data'!H17),'Ambient Data'!H17,"*")</f>
        <v>*</v>
      </c>
      <c r="M20" s="67" t="str">
        <f>IF(ISNUMBER('Ambient Data'!I17),'Ambient Data'!I17,"*")</f>
        <v>*</v>
      </c>
      <c r="N20" s="67" t="str">
        <f>IF(ISNUMBER('Ambient Data'!J17),'Ambient Data'!J17,"*")</f>
        <v>*</v>
      </c>
      <c r="O20" s="67" t="str">
        <f>IF(ISNUMBER('Ambient Data'!K17),'Ambient Data'!K17,"*")</f>
        <v>*</v>
      </c>
      <c r="P20" s="67" t="str">
        <f>IF(ISNUMBER('Ambient Data'!L17),'Ambient Data'!L17,"*")</f>
        <v>*</v>
      </c>
      <c r="Q20" s="11" t="str">
        <f>IF(ISNUMBER('Effluent Data'!C17),'Effluent Data'!C17,"*")</f>
        <v>*</v>
      </c>
      <c r="R20" s="11" t="str">
        <f>IF(ISNUMBER('Effluent Data'!D17),'Effluent Data'!D17,"*")</f>
        <v>*</v>
      </c>
      <c r="S20" s="67" t="str">
        <f>IF(ISNUMBER('Effluent Data'!M17),'Effluent Data'!M17,"*")</f>
        <v>*</v>
      </c>
      <c r="T20" s="67" t="str">
        <f>IF(ISNUMBER('Effluent Data'!E17),'Effluent Data'!E17,"*")</f>
        <v>*</v>
      </c>
      <c r="U20" s="67" t="str">
        <f>IF(ISNUMBER('Effluent Data'!G17),'Effluent Data'!G17,"*")</f>
        <v>*</v>
      </c>
      <c r="V20" s="67" t="str">
        <f>IF(ISNUMBER('Effluent Data'!H17),'Effluent Data'!H17,"*")</f>
        <v>*</v>
      </c>
      <c r="W20" s="67" t="str">
        <f>IF(ISNUMBER('Effluent Data'!I17),'Effluent Data'!I17,"*")</f>
        <v>*</v>
      </c>
      <c r="X20" s="67" t="str">
        <f>IF(ISNUMBER('Effluent Data'!J17),'Effluent Data'!J17,"*")</f>
        <v>*</v>
      </c>
      <c r="Y20" s="67" t="str">
        <f>IF(ISNUMBER('Effluent Data'!K17),'Effluent Data'!K17,"*")</f>
        <v>*</v>
      </c>
      <c r="Z20" s="67" t="str">
        <f>IF(ISNUMBER('Effluent Data'!L17),'Effluent Data'!L17,"*")</f>
        <v>*</v>
      </c>
      <c r="AA20" s="11" t="str">
        <f t="shared" si="4"/>
        <v>*</v>
      </c>
      <c r="AB20" s="67" t="str">
        <f t="shared" si="5"/>
        <v>*</v>
      </c>
      <c r="AC20" s="67" t="str">
        <f t="shared" si="6"/>
        <v>*</v>
      </c>
      <c r="AD20" s="67" t="str">
        <f t="shared" si="7"/>
        <v>*</v>
      </c>
      <c r="AE20" s="67" t="str">
        <f t="shared" si="8"/>
        <v>*</v>
      </c>
      <c r="AF20" s="67" t="str">
        <f t="shared" si="9"/>
        <v>*</v>
      </c>
      <c r="AG20" s="67" t="str">
        <f t="shared" si="10"/>
        <v>*</v>
      </c>
      <c r="AH20" s="67" t="str">
        <f t="shared" si="11"/>
        <v>*</v>
      </c>
      <c r="AI20" s="67" t="str">
        <f t="shared" si="12"/>
        <v>*</v>
      </c>
      <c r="AJ20" s="67" t="str">
        <f t="shared" si="13"/>
        <v>*</v>
      </c>
      <c r="AK20" s="11" t="str">
        <f t="shared" si="14"/>
        <v>*</v>
      </c>
      <c r="AL20" s="67" t="str">
        <f t="shared" si="15"/>
        <v>*</v>
      </c>
      <c r="AM20" s="67" t="str">
        <f t="shared" si="16"/>
        <v>*</v>
      </c>
      <c r="AN20" s="67" t="str">
        <f t="shared" si="17"/>
        <v>*</v>
      </c>
      <c r="AO20" s="67" t="str">
        <f t="shared" si="18"/>
        <v>*</v>
      </c>
      <c r="AP20" s="67" t="str">
        <f t="shared" si="19"/>
        <v>*</v>
      </c>
      <c r="AQ20" s="67" t="str">
        <f t="shared" si="20"/>
        <v>*</v>
      </c>
      <c r="AR20" s="67" t="str">
        <f t="shared" si="21"/>
        <v>*</v>
      </c>
      <c r="AS20" s="67" t="str">
        <f t="shared" si="22"/>
        <v>*</v>
      </c>
      <c r="AT20" s="67" t="str">
        <f t="shared" si="23"/>
        <v>*</v>
      </c>
      <c r="AU20" s="11" t="str">
        <f t="shared" si="24"/>
        <v>*</v>
      </c>
      <c r="AV20" s="67" t="str">
        <f t="shared" si="25"/>
        <v>*</v>
      </c>
      <c r="AW20" s="67" t="str">
        <f t="shared" si="26"/>
        <v>*</v>
      </c>
      <c r="AX20" s="67" t="str">
        <f t="shared" si="27"/>
        <v>*</v>
      </c>
      <c r="AY20" s="67" t="str">
        <f t="shared" si="28"/>
        <v>*</v>
      </c>
      <c r="AZ20" s="67" t="str">
        <f t="shared" si="29"/>
        <v>*</v>
      </c>
      <c r="BA20" s="67" t="str">
        <f t="shared" si="30"/>
        <v>*</v>
      </c>
      <c r="BB20" s="67" t="str">
        <f t="shared" si="31"/>
        <v>*</v>
      </c>
      <c r="BC20" s="67" t="str">
        <f t="shared" si="32"/>
        <v>*</v>
      </c>
      <c r="BD20" s="67" t="str">
        <f t="shared" si="33"/>
        <v>*</v>
      </c>
      <c r="BF20" s="54" t="e">
        <f t="shared" si="34"/>
        <v>#VALUE!</v>
      </c>
      <c r="BG20" s="54" t="e">
        <f t="shared" si="35"/>
        <v>#VALUE!</v>
      </c>
      <c r="BH20" s="54" t="e">
        <f t="shared" si="36"/>
        <v>#VALUE!</v>
      </c>
      <c r="BI20" s="54" t="e">
        <f t="shared" si="37"/>
        <v>#VALUE!</v>
      </c>
      <c r="BJ20" s="54" t="e">
        <f t="shared" si="38"/>
        <v>#VALUE!</v>
      </c>
      <c r="BK20" s="54" t="e">
        <f t="shared" si="39"/>
        <v>#VALUE!</v>
      </c>
      <c r="BL20" s="54" t="e">
        <f t="shared" si="40"/>
        <v>#VALUE!</v>
      </c>
      <c r="BM20" s="54" t="e">
        <f t="shared" si="41"/>
        <v>#VALUE!</v>
      </c>
      <c r="BN20" s="54" t="e">
        <f t="shared" si="42"/>
        <v>#VALUE!</v>
      </c>
      <c r="BO20" s="54" t="e">
        <f t="shared" si="43"/>
        <v>#VALUE!</v>
      </c>
      <c r="BP20" s="54" t="e">
        <f t="shared" si="44"/>
        <v>#VALUE!</v>
      </c>
      <c r="BQ20" s="54" t="e">
        <f t="shared" si="45"/>
        <v>#VALUE!</v>
      </c>
      <c r="BR20" s="54" t="e">
        <f t="shared" si="46"/>
        <v>#VALUE!</v>
      </c>
      <c r="BS20" s="54" t="e">
        <f t="shared" si="47"/>
        <v>#VALUE!</v>
      </c>
      <c r="BT20" s="54" t="e">
        <f t="shared" si="48"/>
        <v>#VALUE!</v>
      </c>
    </row>
    <row r="21" spans="1:72" ht="15" customHeight="1">
      <c r="A21" s="193" t="str">
        <f>'Ambient Data'!B18</f>
        <v>*</v>
      </c>
      <c r="B21" s="182" t="s">
        <v>28</v>
      </c>
      <c r="C21" s="182" t="s">
        <v>28</v>
      </c>
      <c r="D21" s="182" t="s">
        <v>28</v>
      </c>
      <c r="E21" s="182" t="s">
        <v>28</v>
      </c>
      <c r="F21" s="95" t="str">
        <f t="shared" si="3"/>
        <v>*</v>
      </c>
      <c r="G21" s="181" t="str">
        <f>IF(ISNUMBER('Ambient Data'!C18),'Ambient Data'!C18,"*")</f>
        <v>*</v>
      </c>
      <c r="H21" s="11" t="str">
        <f>IF(ISNUMBER('Ambient Data'!D18),'Ambient Data'!D18,"*")</f>
        <v>*</v>
      </c>
      <c r="I21" s="67" t="str">
        <f>IF(ISNUMBER('Ambient Data'!M18),'Ambient Data'!M18,"*")</f>
        <v>*</v>
      </c>
      <c r="J21" s="67" t="str">
        <f>IF(ISNUMBER('Ambient Data'!E18),'Ambient Data'!E18,"*")</f>
        <v>*</v>
      </c>
      <c r="K21" s="67" t="str">
        <f>IF(ISNUMBER('Ambient Data'!G18),'Ambient Data'!G18,"*")</f>
        <v>*</v>
      </c>
      <c r="L21" s="67" t="str">
        <f>IF(ISNUMBER('Ambient Data'!H18),'Ambient Data'!H18,"*")</f>
        <v>*</v>
      </c>
      <c r="M21" s="67" t="str">
        <f>IF(ISNUMBER('Ambient Data'!I18),'Ambient Data'!I18,"*")</f>
        <v>*</v>
      </c>
      <c r="N21" s="67" t="str">
        <f>IF(ISNUMBER('Ambient Data'!J18),'Ambient Data'!J18,"*")</f>
        <v>*</v>
      </c>
      <c r="O21" s="67" t="str">
        <f>IF(ISNUMBER('Ambient Data'!K18),'Ambient Data'!K18,"*")</f>
        <v>*</v>
      </c>
      <c r="P21" s="67" t="str">
        <f>IF(ISNUMBER('Ambient Data'!L18),'Ambient Data'!L18,"*")</f>
        <v>*</v>
      </c>
      <c r="Q21" s="11" t="str">
        <f>IF(ISNUMBER('Effluent Data'!C18),'Effluent Data'!C18,"*")</f>
        <v>*</v>
      </c>
      <c r="R21" s="11" t="str">
        <f>IF(ISNUMBER('Effluent Data'!D18),'Effluent Data'!D18,"*")</f>
        <v>*</v>
      </c>
      <c r="S21" s="67" t="str">
        <f>IF(ISNUMBER('Effluent Data'!M18),'Effluent Data'!M18,"*")</f>
        <v>*</v>
      </c>
      <c r="T21" s="67" t="str">
        <f>IF(ISNUMBER('Effluent Data'!E18),'Effluent Data'!E18,"*")</f>
        <v>*</v>
      </c>
      <c r="U21" s="67" t="str">
        <f>IF(ISNUMBER('Effluent Data'!G18),'Effluent Data'!G18,"*")</f>
        <v>*</v>
      </c>
      <c r="V21" s="67" t="str">
        <f>IF(ISNUMBER('Effluent Data'!H18),'Effluent Data'!H18,"*")</f>
        <v>*</v>
      </c>
      <c r="W21" s="67" t="str">
        <f>IF(ISNUMBER('Effluent Data'!I18),'Effluent Data'!I18,"*")</f>
        <v>*</v>
      </c>
      <c r="X21" s="67" t="str">
        <f>IF(ISNUMBER('Effluent Data'!J18),'Effluent Data'!J18,"*")</f>
        <v>*</v>
      </c>
      <c r="Y21" s="67" t="str">
        <f>IF(ISNUMBER('Effluent Data'!K18),'Effluent Data'!K18,"*")</f>
        <v>*</v>
      </c>
      <c r="Z21" s="67" t="str">
        <f>IF(ISNUMBER('Effluent Data'!L18),'Effluent Data'!L18,"*")</f>
        <v>*</v>
      </c>
      <c r="AA21" s="11" t="str">
        <f t="shared" si="4"/>
        <v>*</v>
      </c>
      <c r="AB21" s="67" t="str">
        <f t="shared" si="5"/>
        <v>*</v>
      </c>
      <c r="AC21" s="67" t="str">
        <f t="shared" si="6"/>
        <v>*</v>
      </c>
      <c r="AD21" s="67" t="str">
        <f t="shared" si="7"/>
        <v>*</v>
      </c>
      <c r="AE21" s="67" t="str">
        <f t="shared" si="8"/>
        <v>*</v>
      </c>
      <c r="AF21" s="67" t="str">
        <f t="shared" si="9"/>
        <v>*</v>
      </c>
      <c r="AG21" s="67" t="str">
        <f t="shared" si="10"/>
        <v>*</v>
      </c>
      <c r="AH21" s="67" t="str">
        <f t="shared" si="11"/>
        <v>*</v>
      </c>
      <c r="AI21" s="67" t="str">
        <f t="shared" si="12"/>
        <v>*</v>
      </c>
      <c r="AJ21" s="67" t="str">
        <f t="shared" si="13"/>
        <v>*</v>
      </c>
      <c r="AK21" s="11" t="str">
        <f t="shared" si="14"/>
        <v>*</v>
      </c>
      <c r="AL21" s="67" t="str">
        <f t="shared" si="15"/>
        <v>*</v>
      </c>
      <c r="AM21" s="67" t="str">
        <f t="shared" si="16"/>
        <v>*</v>
      </c>
      <c r="AN21" s="67" t="str">
        <f t="shared" si="17"/>
        <v>*</v>
      </c>
      <c r="AO21" s="67" t="str">
        <f t="shared" si="18"/>
        <v>*</v>
      </c>
      <c r="AP21" s="67" t="str">
        <f t="shared" si="19"/>
        <v>*</v>
      </c>
      <c r="AQ21" s="67" t="str">
        <f t="shared" si="20"/>
        <v>*</v>
      </c>
      <c r="AR21" s="67" t="str">
        <f t="shared" si="21"/>
        <v>*</v>
      </c>
      <c r="AS21" s="67" t="str">
        <f t="shared" si="22"/>
        <v>*</v>
      </c>
      <c r="AT21" s="67" t="str">
        <f t="shared" si="23"/>
        <v>*</v>
      </c>
      <c r="AU21" s="11" t="str">
        <f t="shared" si="24"/>
        <v>*</v>
      </c>
      <c r="AV21" s="67" t="str">
        <f t="shared" si="25"/>
        <v>*</v>
      </c>
      <c r="AW21" s="67" t="str">
        <f t="shared" si="26"/>
        <v>*</v>
      </c>
      <c r="AX21" s="67" t="str">
        <f t="shared" si="27"/>
        <v>*</v>
      </c>
      <c r="AY21" s="67" t="str">
        <f t="shared" si="28"/>
        <v>*</v>
      </c>
      <c r="AZ21" s="67" t="str">
        <f t="shared" si="29"/>
        <v>*</v>
      </c>
      <c r="BA21" s="67" t="str">
        <f t="shared" si="30"/>
        <v>*</v>
      </c>
      <c r="BB21" s="67" t="str">
        <f t="shared" si="31"/>
        <v>*</v>
      </c>
      <c r="BC21" s="67" t="str">
        <f t="shared" si="32"/>
        <v>*</v>
      </c>
      <c r="BD21" s="67" t="str">
        <f t="shared" si="33"/>
        <v>*</v>
      </c>
      <c r="BF21" s="54" t="e">
        <f t="shared" si="34"/>
        <v>#VALUE!</v>
      </c>
      <c r="BG21" s="54" t="e">
        <f t="shared" si="35"/>
        <v>#VALUE!</v>
      </c>
      <c r="BH21" s="54" t="e">
        <f t="shared" si="36"/>
        <v>#VALUE!</v>
      </c>
      <c r="BI21" s="54" t="e">
        <f t="shared" si="37"/>
        <v>#VALUE!</v>
      </c>
      <c r="BJ21" s="54" t="e">
        <f t="shared" si="38"/>
        <v>#VALUE!</v>
      </c>
      <c r="BK21" s="54" t="e">
        <f t="shared" si="39"/>
        <v>#VALUE!</v>
      </c>
      <c r="BL21" s="54" t="e">
        <f t="shared" si="40"/>
        <v>#VALUE!</v>
      </c>
      <c r="BM21" s="54" t="e">
        <f t="shared" si="41"/>
        <v>#VALUE!</v>
      </c>
      <c r="BN21" s="54" t="e">
        <f t="shared" si="42"/>
        <v>#VALUE!</v>
      </c>
      <c r="BO21" s="54" t="e">
        <f t="shared" si="43"/>
        <v>#VALUE!</v>
      </c>
      <c r="BP21" s="54" t="e">
        <f t="shared" si="44"/>
        <v>#VALUE!</v>
      </c>
      <c r="BQ21" s="54" t="e">
        <f t="shared" si="45"/>
        <v>#VALUE!</v>
      </c>
      <c r="BR21" s="54" t="e">
        <f t="shared" si="46"/>
        <v>#VALUE!</v>
      </c>
      <c r="BS21" s="54" t="e">
        <f t="shared" si="47"/>
        <v>#VALUE!</v>
      </c>
      <c r="BT21" s="54" t="e">
        <f t="shared" si="48"/>
        <v>#VALUE!</v>
      </c>
    </row>
    <row r="22" spans="1:72">
      <c r="A22" s="193" t="str">
        <f>'Ambient Data'!B19</f>
        <v>*</v>
      </c>
      <c r="B22" s="182" t="s">
        <v>28</v>
      </c>
      <c r="C22" s="182" t="s">
        <v>28</v>
      </c>
      <c r="D22" s="182" t="s">
        <v>28</v>
      </c>
      <c r="E22" s="182" t="s">
        <v>28</v>
      </c>
      <c r="F22" s="95" t="str">
        <f t="shared" si="3"/>
        <v>*</v>
      </c>
      <c r="G22" s="181" t="str">
        <f>IF(ISNUMBER('Ambient Data'!C19),'Ambient Data'!C19,"*")</f>
        <v>*</v>
      </c>
      <c r="H22" s="11" t="str">
        <f>IF(ISNUMBER('Ambient Data'!D19),'Ambient Data'!D19,"*")</f>
        <v>*</v>
      </c>
      <c r="I22" s="67" t="str">
        <f>IF(ISNUMBER('Ambient Data'!M19),'Ambient Data'!M19,"*")</f>
        <v>*</v>
      </c>
      <c r="J22" s="67" t="str">
        <f>IF(ISNUMBER('Ambient Data'!E19),'Ambient Data'!E19,"*")</f>
        <v>*</v>
      </c>
      <c r="K22" s="67" t="str">
        <f>IF(ISNUMBER('Ambient Data'!G19),'Ambient Data'!G19,"*")</f>
        <v>*</v>
      </c>
      <c r="L22" s="67" t="str">
        <f>IF(ISNUMBER('Ambient Data'!H19),'Ambient Data'!H19,"*")</f>
        <v>*</v>
      </c>
      <c r="M22" s="67" t="str">
        <f>IF(ISNUMBER('Ambient Data'!I19),'Ambient Data'!I19,"*")</f>
        <v>*</v>
      </c>
      <c r="N22" s="67" t="str">
        <f>IF(ISNUMBER('Ambient Data'!J19),'Ambient Data'!J19,"*")</f>
        <v>*</v>
      </c>
      <c r="O22" s="67" t="str">
        <f>IF(ISNUMBER('Ambient Data'!K19),'Ambient Data'!K19,"*")</f>
        <v>*</v>
      </c>
      <c r="P22" s="67" t="str">
        <f>IF(ISNUMBER('Ambient Data'!L19),'Ambient Data'!L19,"*")</f>
        <v>*</v>
      </c>
      <c r="Q22" s="11" t="str">
        <f>IF(ISNUMBER('Effluent Data'!C19),'Effluent Data'!C19,"*")</f>
        <v>*</v>
      </c>
      <c r="R22" s="11" t="str">
        <f>IF(ISNUMBER('Effluent Data'!D19),'Effluent Data'!D19,"*")</f>
        <v>*</v>
      </c>
      <c r="S22" s="67" t="str">
        <f>IF(ISNUMBER('Effluent Data'!M19),'Effluent Data'!M19,"*")</f>
        <v>*</v>
      </c>
      <c r="T22" s="67" t="str">
        <f>IF(ISNUMBER('Effluent Data'!E19),'Effluent Data'!E19,"*")</f>
        <v>*</v>
      </c>
      <c r="U22" s="67" t="str">
        <f>IF(ISNUMBER('Effluent Data'!G19),'Effluent Data'!G19,"*")</f>
        <v>*</v>
      </c>
      <c r="V22" s="67" t="str">
        <f>IF(ISNUMBER('Effluent Data'!H19),'Effluent Data'!H19,"*")</f>
        <v>*</v>
      </c>
      <c r="W22" s="67" t="str">
        <f>IF(ISNUMBER('Effluent Data'!I19),'Effluent Data'!I19,"*")</f>
        <v>*</v>
      </c>
      <c r="X22" s="67" t="str">
        <f>IF(ISNUMBER('Effluent Data'!J19),'Effluent Data'!J19,"*")</f>
        <v>*</v>
      </c>
      <c r="Y22" s="67" t="str">
        <f>IF(ISNUMBER('Effluent Data'!K19),'Effluent Data'!K19,"*")</f>
        <v>*</v>
      </c>
      <c r="Z22" s="67" t="str">
        <f>IF(ISNUMBER('Effluent Data'!L19),'Effluent Data'!L19,"*")</f>
        <v>*</v>
      </c>
      <c r="AA22" s="11" t="str">
        <f t="shared" si="4"/>
        <v>*</v>
      </c>
      <c r="AB22" s="67" t="str">
        <f t="shared" si="5"/>
        <v>*</v>
      </c>
      <c r="AC22" s="67" t="str">
        <f t="shared" si="6"/>
        <v>*</v>
      </c>
      <c r="AD22" s="67" t="str">
        <f t="shared" si="7"/>
        <v>*</v>
      </c>
      <c r="AE22" s="67" t="str">
        <f t="shared" si="8"/>
        <v>*</v>
      </c>
      <c r="AF22" s="67" t="str">
        <f t="shared" si="9"/>
        <v>*</v>
      </c>
      <c r="AG22" s="67" t="str">
        <f t="shared" si="10"/>
        <v>*</v>
      </c>
      <c r="AH22" s="67" t="str">
        <f t="shared" si="11"/>
        <v>*</v>
      </c>
      <c r="AI22" s="67" t="str">
        <f t="shared" si="12"/>
        <v>*</v>
      </c>
      <c r="AJ22" s="67" t="str">
        <f t="shared" si="13"/>
        <v>*</v>
      </c>
      <c r="AK22" s="11" t="str">
        <f t="shared" si="14"/>
        <v>*</v>
      </c>
      <c r="AL22" s="67" t="str">
        <f t="shared" si="15"/>
        <v>*</v>
      </c>
      <c r="AM22" s="67" t="str">
        <f t="shared" si="16"/>
        <v>*</v>
      </c>
      <c r="AN22" s="67" t="str">
        <f t="shared" si="17"/>
        <v>*</v>
      </c>
      <c r="AO22" s="67" t="str">
        <f t="shared" si="18"/>
        <v>*</v>
      </c>
      <c r="AP22" s="67" t="str">
        <f t="shared" si="19"/>
        <v>*</v>
      </c>
      <c r="AQ22" s="67" t="str">
        <f t="shared" si="20"/>
        <v>*</v>
      </c>
      <c r="AR22" s="67" t="str">
        <f t="shared" si="21"/>
        <v>*</v>
      </c>
      <c r="AS22" s="67" t="str">
        <f t="shared" si="22"/>
        <v>*</v>
      </c>
      <c r="AT22" s="67" t="str">
        <f t="shared" si="23"/>
        <v>*</v>
      </c>
      <c r="AU22" s="11" t="str">
        <f t="shared" si="24"/>
        <v>*</v>
      </c>
      <c r="AV22" s="67" t="str">
        <f t="shared" si="25"/>
        <v>*</v>
      </c>
      <c r="AW22" s="67" t="str">
        <f t="shared" si="26"/>
        <v>*</v>
      </c>
      <c r="AX22" s="67" t="str">
        <f t="shared" si="27"/>
        <v>*</v>
      </c>
      <c r="AY22" s="67" t="str">
        <f t="shared" si="28"/>
        <v>*</v>
      </c>
      <c r="AZ22" s="67" t="str">
        <f t="shared" si="29"/>
        <v>*</v>
      </c>
      <c r="BA22" s="67" t="str">
        <f t="shared" si="30"/>
        <v>*</v>
      </c>
      <c r="BB22" s="67" t="str">
        <f t="shared" si="31"/>
        <v>*</v>
      </c>
      <c r="BC22" s="67" t="str">
        <f t="shared" si="32"/>
        <v>*</v>
      </c>
      <c r="BD22" s="67" t="str">
        <f t="shared" si="33"/>
        <v>*</v>
      </c>
      <c r="BF22" s="54" t="e">
        <f t="shared" si="34"/>
        <v>#VALUE!</v>
      </c>
      <c r="BG22" s="54" t="e">
        <f t="shared" si="35"/>
        <v>#VALUE!</v>
      </c>
      <c r="BH22" s="54" t="e">
        <f t="shared" si="36"/>
        <v>#VALUE!</v>
      </c>
      <c r="BI22" s="54" t="e">
        <f t="shared" si="37"/>
        <v>#VALUE!</v>
      </c>
      <c r="BJ22" s="54" t="e">
        <f t="shared" si="38"/>
        <v>#VALUE!</v>
      </c>
      <c r="BK22" s="54" t="e">
        <f t="shared" si="39"/>
        <v>#VALUE!</v>
      </c>
      <c r="BL22" s="54" t="e">
        <f t="shared" si="40"/>
        <v>#VALUE!</v>
      </c>
      <c r="BM22" s="54" t="e">
        <f t="shared" si="41"/>
        <v>#VALUE!</v>
      </c>
      <c r="BN22" s="54" t="e">
        <f t="shared" si="42"/>
        <v>#VALUE!</v>
      </c>
      <c r="BO22" s="54" t="e">
        <f t="shared" si="43"/>
        <v>#VALUE!</v>
      </c>
      <c r="BP22" s="54" t="e">
        <f t="shared" si="44"/>
        <v>#VALUE!</v>
      </c>
      <c r="BQ22" s="54" t="e">
        <f t="shared" si="45"/>
        <v>#VALUE!</v>
      </c>
      <c r="BR22" s="54" t="e">
        <f t="shared" si="46"/>
        <v>#VALUE!</v>
      </c>
      <c r="BS22" s="54" t="e">
        <f t="shared" si="47"/>
        <v>#VALUE!</v>
      </c>
      <c r="BT22" s="54" t="e">
        <f t="shared" si="48"/>
        <v>#VALUE!</v>
      </c>
    </row>
    <row r="23" spans="1:72">
      <c r="A23" s="193" t="str">
        <f>'Ambient Data'!B20</f>
        <v>*</v>
      </c>
      <c r="B23" s="182" t="s">
        <v>28</v>
      </c>
      <c r="C23" s="182" t="s">
        <v>28</v>
      </c>
      <c r="D23" s="182" t="s">
        <v>28</v>
      </c>
      <c r="E23" s="182" t="s">
        <v>28</v>
      </c>
      <c r="F23" s="95" t="str">
        <f t="shared" si="3"/>
        <v>*</v>
      </c>
      <c r="G23" s="181" t="str">
        <f>IF(ISNUMBER('Ambient Data'!C20),'Ambient Data'!C20,"*")</f>
        <v>*</v>
      </c>
      <c r="H23" s="11" t="str">
        <f>IF(ISNUMBER('Ambient Data'!D20),'Ambient Data'!D20,"*")</f>
        <v>*</v>
      </c>
      <c r="I23" s="67" t="str">
        <f>IF(ISNUMBER('Ambient Data'!M20),'Ambient Data'!M20,"*")</f>
        <v>*</v>
      </c>
      <c r="J23" s="67" t="str">
        <f>IF(ISNUMBER('Ambient Data'!E20),'Ambient Data'!E20,"*")</f>
        <v>*</v>
      </c>
      <c r="K23" s="67" t="str">
        <f>IF(ISNUMBER('Ambient Data'!G20),'Ambient Data'!G20,"*")</f>
        <v>*</v>
      </c>
      <c r="L23" s="67" t="str">
        <f>IF(ISNUMBER('Ambient Data'!H20),'Ambient Data'!H20,"*")</f>
        <v>*</v>
      </c>
      <c r="M23" s="67" t="str">
        <f>IF(ISNUMBER('Ambient Data'!I20),'Ambient Data'!I20,"*")</f>
        <v>*</v>
      </c>
      <c r="N23" s="67" t="str">
        <f>IF(ISNUMBER('Ambient Data'!J20),'Ambient Data'!J20,"*")</f>
        <v>*</v>
      </c>
      <c r="O23" s="67" t="str">
        <f>IF(ISNUMBER('Ambient Data'!K20),'Ambient Data'!K20,"*")</f>
        <v>*</v>
      </c>
      <c r="P23" s="67" t="str">
        <f>IF(ISNUMBER('Ambient Data'!L20),'Ambient Data'!L20,"*")</f>
        <v>*</v>
      </c>
      <c r="Q23" s="11" t="str">
        <f>IF(ISNUMBER('Effluent Data'!C20),'Effluent Data'!C20,"*")</f>
        <v>*</v>
      </c>
      <c r="R23" s="11" t="str">
        <f>IF(ISNUMBER('Effluent Data'!D20),'Effluent Data'!D20,"*")</f>
        <v>*</v>
      </c>
      <c r="S23" s="67" t="str">
        <f>IF(ISNUMBER('Effluent Data'!M20),'Effluent Data'!M20,"*")</f>
        <v>*</v>
      </c>
      <c r="T23" s="67" t="str">
        <f>IF(ISNUMBER('Effluent Data'!E20),'Effluent Data'!E20,"*")</f>
        <v>*</v>
      </c>
      <c r="U23" s="67" t="str">
        <f>IF(ISNUMBER('Effluent Data'!G20),'Effluent Data'!G20,"*")</f>
        <v>*</v>
      </c>
      <c r="V23" s="67" t="str">
        <f>IF(ISNUMBER('Effluent Data'!H20),'Effluent Data'!H20,"*")</f>
        <v>*</v>
      </c>
      <c r="W23" s="67" t="str">
        <f>IF(ISNUMBER('Effluent Data'!I20),'Effluent Data'!I20,"*")</f>
        <v>*</v>
      </c>
      <c r="X23" s="67" t="str">
        <f>IF(ISNUMBER('Effluent Data'!J20),'Effluent Data'!J20,"*")</f>
        <v>*</v>
      </c>
      <c r="Y23" s="67" t="str">
        <f>IF(ISNUMBER('Effluent Data'!K20),'Effluent Data'!K20,"*")</f>
        <v>*</v>
      </c>
      <c r="Z23" s="67" t="str">
        <f>IF(ISNUMBER('Effluent Data'!L20),'Effluent Data'!L20,"*")</f>
        <v>*</v>
      </c>
      <c r="AA23" s="11" t="str">
        <f t="shared" si="4"/>
        <v>*</v>
      </c>
      <c r="AB23" s="67" t="str">
        <f t="shared" si="5"/>
        <v>*</v>
      </c>
      <c r="AC23" s="67" t="str">
        <f t="shared" si="6"/>
        <v>*</v>
      </c>
      <c r="AD23" s="67" t="str">
        <f t="shared" si="7"/>
        <v>*</v>
      </c>
      <c r="AE23" s="67" t="str">
        <f t="shared" si="8"/>
        <v>*</v>
      </c>
      <c r="AF23" s="67" t="str">
        <f t="shared" si="9"/>
        <v>*</v>
      </c>
      <c r="AG23" s="67" t="str">
        <f t="shared" si="10"/>
        <v>*</v>
      </c>
      <c r="AH23" s="67" t="str">
        <f t="shared" si="11"/>
        <v>*</v>
      </c>
      <c r="AI23" s="67" t="str">
        <f t="shared" si="12"/>
        <v>*</v>
      </c>
      <c r="AJ23" s="67" t="str">
        <f t="shared" si="13"/>
        <v>*</v>
      </c>
      <c r="AK23" s="11" t="str">
        <f t="shared" si="14"/>
        <v>*</v>
      </c>
      <c r="AL23" s="67" t="str">
        <f t="shared" si="15"/>
        <v>*</v>
      </c>
      <c r="AM23" s="67" t="str">
        <f t="shared" si="16"/>
        <v>*</v>
      </c>
      <c r="AN23" s="67" t="str">
        <f t="shared" si="17"/>
        <v>*</v>
      </c>
      <c r="AO23" s="67" t="str">
        <f t="shared" si="18"/>
        <v>*</v>
      </c>
      <c r="AP23" s="67" t="str">
        <f t="shared" si="19"/>
        <v>*</v>
      </c>
      <c r="AQ23" s="67" t="str">
        <f t="shared" si="20"/>
        <v>*</v>
      </c>
      <c r="AR23" s="67" t="str">
        <f t="shared" si="21"/>
        <v>*</v>
      </c>
      <c r="AS23" s="67" t="str">
        <f t="shared" si="22"/>
        <v>*</v>
      </c>
      <c r="AT23" s="67" t="str">
        <f t="shared" si="23"/>
        <v>*</v>
      </c>
      <c r="AU23" s="11" t="str">
        <f t="shared" si="24"/>
        <v>*</v>
      </c>
      <c r="AV23" s="67" t="str">
        <f t="shared" si="25"/>
        <v>*</v>
      </c>
      <c r="AW23" s="67" t="str">
        <f t="shared" si="26"/>
        <v>*</v>
      </c>
      <c r="AX23" s="67" t="str">
        <f t="shared" si="27"/>
        <v>*</v>
      </c>
      <c r="AY23" s="67" t="str">
        <f t="shared" si="28"/>
        <v>*</v>
      </c>
      <c r="AZ23" s="67" t="str">
        <f t="shared" si="29"/>
        <v>*</v>
      </c>
      <c r="BA23" s="67" t="str">
        <f t="shared" si="30"/>
        <v>*</v>
      </c>
      <c r="BB23" s="67" t="str">
        <f t="shared" si="31"/>
        <v>*</v>
      </c>
      <c r="BC23" s="67" t="str">
        <f t="shared" si="32"/>
        <v>*</v>
      </c>
      <c r="BD23" s="67" t="str">
        <f t="shared" si="33"/>
        <v>*</v>
      </c>
      <c r="BF23" s="54" t="e">
        <f t="shared" si="34"/>
        <v>#VALUE!</v>
      </c>
      <c r="BG23" s="54" t="e">
        <f t="shared" si="35"/>
        <v>#VALUE!</v>
      </c>
      <c r="BH23" s="54" t="e">
        <f t="shared" si="36"/>
        <v>#VALUE!</v>
      </c>
      <c r="BI23" s="54" t="e">
        <f t="shared" si="37"/>
        <v>#VALUE!</v>
      </c>
      <c r="BJ23" s="54" t="e">
        <f t="shared" si="38"/>
        <v>#VALUE!</v>
      </c>
      <c r="BK23" s="54" t="e">
        <f t="shared" si="39"/>
        <v>#VALUE!</v>
      </c>
      <c r="BL23" s="54" t="e">
        <f t="shared" si="40"/>
        <v>#VALUE!</v>
      </c>
      <c r="BM23" s="54" t="e">
        <f t="shared" si="41"/>
        <v>#VALUE!</v>
      </c>
      <c r="BN23" s="54" t="e">
        <f t="shared" si="42"/>
        <v>#VALUE!</v>
      </c>
      <c r="BO23" s="54" t="e">
        <f t="shared" si="43"/>
        <v>#VALUE!</v>
      </c>
      <c r="BP23" s="54" t="e">
        <f t="shared" si="44"/>
        <v>#VALUE!</v>
      </c>
      <c r="BQ23" s="54" t="e">
        <f t="shared" si="45"/>
        <v>#VALUE!</v>
      </c>
      <c r="BR23" s="54" t="e">
        <f t="shared" si="46"/>
        <v>#VALUE!</v>
      </c>
      <c r="BS23" s="54" t="e">
        <f t="shared" si="47"/>
        <v>#VALUE!</v>
      </c>
      <c r="BT23" s="54" t="e">
        <f t="shared" si="48"/>
        <v>#VALUE!</v>
      </c>
    </row>
    <row r="24" spans="1:72">
      <c r="A24" s="193" t="str">
        <f>'Ambient Data'!B21</f>
        <v>*</v>
      </c>
      <c r="B24" s="182" t="s">
        <v>28</v>
      </c>
      <c r="C24" s="182" t="s">
        <v>28</v>
      </c>
      <c r="D24" s="182" t="s">
        <v>28</v>
      </c>
      <c r="E24" s="182" t="s">
        <v>28</v>
      </c>
      <c r="F24" s="95" t="str">
        <f t="shared" si="3"/>
        <v>*</v>
      </c>
      <c r="G24" s="181" t="str">
        <f>IF(ISNUMBER('Ambient Data'!C21),'Ambient Data'!C21,"*")</f>
        <v>*</v>
      </c>
      <c r="H24" s="11" t="str">
        <f>IF(ISNUMBER('Ambient Data'!D21),'Ambient Data'!D21,"*")</f>
        <v>*</v>
      </c>
      <c r="I24" s="67" t="str">
        <f>IF(ISNUMBER('Ambient Data'!M21),'Ambient Data'!M21,"*")</f>
        <v>*</v>
      </c>
      <c r="J24" s="67" t="str">
        <f>IF(ISNUMBER('Ambient Data'!E21),'Ambient Data'!E21,"*")</f>
        <v>*</v>
      </c>
      <c r="K24" s="67" t="str">
        <f>IF(ISNUMBER('Ambient Data'!G21),'Ambient Data'!G21,"*")</f>
        <v>*</v>
      </c>
      <c r="L24" s="67" t="str">
        <f>IF(ISNUMBER('Ambient Data'!H21),'Ambient Data'!H21,"*")</f>
        <v>*</v>
      </c>
      <c r="M24" s="67" t="str">
        <f>IF(ISNUMBER('Ambient Data'!I21),'Ambient Data'!I21,"*")</f>
        <v>*</v>
      </c>
      <c r="N24" s="67" t="str">
        <f>IF(ISNUMBER('Ambient Data'!J21),'Ambient Data'!J21,"*")</f>
        <v>*</v>
      </c>
      <c r="O24" s="67" t="str">
        <f>IF(ISNUMBER('Ambient Data'!K21),'Ambient Data'!K21,"*")</f>
        <v>*</v>
      </c>
      <c r="P24" s="67" t="str">
        <f>IF(ISNUMBER('Ambient Data'!L21),'Ambient Data'!L21,"*")</f>
        <v>*</v>
      </c>
      <c r="Q24" s="11" t="str">
        <f>IF(ISNUMBER('Effluent Data'!C21),'Effluent Data'!C21,"*")</f>
        <v>*</v>
      </c>
      <c r="R24" s="11" t="str">
        <f>IF(ISNUMBER('Effluent Data'!D21),'Effluent Data'!D21,"*")</f>
        <v>*</v>
      </c>
      <c r="S24" s="67" t="str">
        <f>IF(ISNUMBER('Effluent Data'!M21),'Effluent Data'!M21,"*")</f>
        <v>*</v>
      </c>
      <c r="T24" s="67" t="str">
        <f>IF(ISNUMBER('Effluent Data'!E21),'Effluent Data'!E21,"*")</f>
        <v>*</v>
      </c>
      <c r="U24" s="67" t="str">
        <f>IF(ISNUMBER('Effluent Data'!G21),'Effluent Data'!G21,"*")</f>
        <v>*</v>
      </c>
      <c r="V24" s="67" t="str">
        <f>IF(ISNUMBER('Effluent Data'!H21),'Effluent Data'!H21,"*")</f>
        <v>*</v>
      </c>
      <c r="W24" s="67" t="str">
        <f>IF(ISNUMBER('Effluent Data'!I21),'Effluent Data'!I21,"*")</f>
        <v>*</v>
      </c>
      <c r="X24" s="67" t="str">
        <f>IF(ISNUMBER('Effluent Data'!J21),'Effluent Data'!J21,"*")</f>
        <v>*</v>
      </c>
      <c r="Y24" s="67" t="str">
        <f>IF(ISNUMBER('Effluent Data'!K21),'Effluent Data'!K21,"*")</f>
        <v>*</v>
      </c>
      <c r="Z24" s="67" t="str">
        <f>IF(ISNUMBER('Effluent Data'!L21),'Effluent Data'!L21,"*")</f>
        <v>*</v>
      </c>
      <c r="AA24" s="11" t="str">
        <f t="shared" si="4"/>
        <v>*</v>
      </c>
      <c r="AB24" s="67" t="str">
        <f t="shared" si="5"/>
        <v>*</v>
      </c>
      <c r="AC24" s="67" t="str">
        <f t="shared" si="6"/>
        <v>*</v>
      </c>
      <c r="AD24" s="67" t="str">
        <f t="shared" si="7"/>
        <v>*</v>
      </c>
      <c r="AE24" s="67" t="str">
        <f t="shared" si="8"/>
        <v>*</v>
      </c>
      <c r="AF24" s="67" t="str">
        <f t="shared" si="9"/>
        <v>*</v>
      </c>
      <c r="AG24" s="67" t="str">
        <f t="shared" si="10"/>
        <v>*</v>
      </c>
      <c r="AH24" s="67" t="str">
        <f t="shared" si="11"/>
        <v>*</v>
      </c>
      <c r="AI24" s="67" t="str">
        <f t="shared" si="12"/>
        <v>*</v>
      </c>
      <c r="AJ24" s="67" t="str">
        <f t="shared" si="13"/>
        <v>*</v>
      </c>
      <c r="AK24" s="11" t="str">
        <f t="shared" si="14"/>
        <v>*</v>
      </c>
      <c r="AL24" s="67" t="str">
        <f t="shared" si="15"/>
        <v>*</v>
      </c>
      <c r="AM24" s="67" t="str">
        <f t="shared" si="16"/>
        <v>*</v>
      </c>
      <c r="AN24" s="67" t="str">
        <f t="shared" si="17"/>
        <v>*</v>
      </c>
      <c r="AO24" s="67" t="str">
        <f t="shared" si="18"/>
        <v>*</v>
      </c>
      <c r="AP24" s="67" t="str">
        <f t="shared" si="19"/>
        <v>*</v>
      </c>
      <c r="AQ24" s="67" t="str">
        <f t="shared" si="20"/>
        <v>*</v>
      </c>
      <c r="AR24" s="67" t="str">
        <f t="shared" si="21"/>
        <v>*</v>
      </c>
      <c r="AS24" s="67" t="str">
        <f t="shared" si="22"/>
        <v>*</v>
      </c>
      <c r="AT24" s="67" t="str">
        <f t="shared" si="23"/>
        <v>*</v>
      </c>
      <c r="AU24" s="11" t="str">
        <f t="shared" si="24"/>
        <v>*</v>
      </c>
      <c r="AV24" s="67" t="str">
        <f t="shared" si="25"/>
        <v>*</v>
      </c>
      <c r="AW24" s="67" t="str">
        <f t="shared" si="26"/>
        <v>*</v>
      </c>
      <c r="AX24" s="67" t="str">
        <f t="shared" si="27"/>
        <v>*</v>
      </c>
      <c r="AY24" s="67" t="str">
        <f t="shared" si="28"/>
        <v>*</v>
      </c>
      <c r="AZ24" s="67" t="str">
        <f t="shared" si="29"/>
        <v>*</v>
      </c>
      <c r="BA24" s="67" t="str">
        <f t="shared" si="30"/>
        <v>*</v>
      </c>
      <c r="BB24" s="67" t="str">
        <f t="shared" si="31"/>
        <v>*</v>
      </c>
      <c r="BC24" s="67" t="str">
        <f t="shared" si="32"/>
        <v>*</v>
      </c>
      <c r="BD24" s="67" t="str">
        <f t="shared" si="33"/>
        <v>*</v>
      </c>
      <c r="BF24" s="54" t="e">
        <f t="shared" si="34"/>
        <v>#VALUE!</v>
      </c>
      <c r="BG24" s="54" t="e">
        <f t="shared" si="35"/>
        <v>#VALUE!</v>
      </c>
      <c r="BH24" s="54" t="e">
        <f t="shared" si="36"/>
        <v>#VALUE!</v>
      </c>
      <c r="BI24" s="54" t="e">
        <f t="shared" si="37"/>
        <v>#VALUE!</v>
      </c>
      <c r="BJ24" s="54" t="e">
        <f t="shared" si="38"/>
        <v>#VALUE!</v>
      </c>
      <c r="BK24" s="54" t="e">
        <f t="shared" si="39"/>
        <v>#VALUE!</v>
      </c>
      <c r="BL24" s="54" t="e">
        <f t="shared" si="40"/>
        <v>#VALUE!</v>
      </c>
      <c r="BM24" s="54" t="e">
        <f t="shared" si="41"/>
        <v>#VALUE!</v>
      </c>
      <c r="BN24" s="54" t="e">
        <f t="shared" si="42"/>
        <v>#VALUE!</v>
      </c>
      <c r="BO24" s="54" t="e">
        <f t="shared" si="43"/>
        <v>#VALUE!</v>
      </c>
      <c r="BP24" s="54" t="e">
        <f t="shared" si="44"/>
        <v>#VALUE!</v>
      </c>
      <c r="BQ24" s="54" t="e">
        <f t="shared" si="45"/>
        <v>#VALUE!</v>
      </c>
      <c r="BR24" s="54" t="e">
        <f t="shared" si="46"/>
        <v>#VALUE!</v>
      </c>
      <c r="BS24" s="54" t="e">
        <f t="shared" si="47"/>
        <v>#VALUE!</v>
      </c>
      <c r="BT24" s="54" t="e">
        <f t="shared" si="48"/>
        <v>#VALUE!</v>
      </c>
    </row>
    <row r="25" spans="1:72">
      <c r="A25" s="193" t="str">
        <f>'Ambient Data'!B22</f>
        <v>*</v>
      </c>
      <c r="B25" s="182" t="s">
        <v>28</v>
      </c>
      <c r="C25" s="182" t="s">
        <v>28</v>
      </c>
      <c r="D25" s="182" t="s">
        <v>28</v>
      </c>
      <c r="E25" s="182" t="s">
        <v>28</v>
      </c>
      <c r="F25" s="95" t="str">
        <f t="shared" si="3"/>
        <v>*</v>
      </c>
      <c r="G25" s="181" t="str">
        <f>IF(ISNUMBER('Ambient Data'!C22),'Ambient Data'!C22,"*")</f>
        <v>*</v>
      </c>
      <c r="H25" s="11" t="str">
        <f>IF(ISNUMBER('Ambient Data'!D22),'Ambient Data'!D22,"*")</f>
        <v>*</v>
      </c>
      <c r="I25" s="67" t="str">
        <f>IF(ISNUMBER('Ambient Data'!M22),'Ambient Data'!M22,"*")</f>
        <v>*</v>
      </c>
      <c r="J25" s="67" t="str">
        <f>IF(ISNUMBER('Ambient Data'!E22),'Ambient Data'!E22,"*")</f>
        <v>*</v>
      </c>
      <c r="K25" s="67" t="str">
        <f>IF(ISNUMBER('Ambient Data'!G22),'Ambient Data'!G22,"*")</f>
        <v>*</v>
      </c>
      <c r="L25" s="67" t="str">
        <f>IF(ISNUMBER('Ambient Data'!H22),'Ambient Data'!H22,"*")</f>
        <v>*</v>
      </c>
      <c r="M25" s="67" t="str">
        <f>IF(ISNUMBER('Ambient Data'!I22),'Ambient Data'!I22,"*")</f>
        <v>*</v>
      </c>
      <c r="N25" s="67" t="str">
        <f>IF(ISNUMBER('Ambient Data'!J22),'Ambient Data'!J22,"*")</f>
        <v>*</v>
      </c>
      <c r="O25" s="67" t="str">
        <f>IF(ISNUMBER('Ambient Data'!K22),'Ambient Data'!K22,"*")</f>
        <v>*</v>
      </c>
      <c r="P25" s="67" t="str">
        <f>IF(ISNUMBER('Ambient Data'!L22),'Ambient Data'!L22,"*")</f>
        <v>*</v>
      </c>
      <c r="Q25" s="11" t="str">
        <f>IF(ISNUMBER('Effluent Data'!C22),'Effluent Data'!C22,"*")</f>
        <v>*</v>
      </c>
      <c r="R25" s="11" t="str">
        <f>IF(ISNUMBER('Effluent Data'!D22),'Effluent Data'!D22,"*")</f>
        <v>*</v>
      </c>
      <c r="S25" s="67" t="str">
        <f>IF(ISNUMBER('Effluent Data'!M22),'Effluent Data'!M22,"*")</f>
        <v>*</v>
      </c>
      <c r="T25" s="67" t="str">
        <f>IF(ISNUMBER('Effluent Data'!E22),'Effluent Data'!E22,"*")</f>
        <v>*</v>
      </c>
      <c r="U25" s="67" t="str">
        <f>IF(ISNUMBER('Effluent Data'!G22),'Effluent Data'!G22,"*")</f>
        <v>*</v>
      </c>
      <c r="V25" s="67" t="str">
        <f>IF(ISNUMBER('Effluent Data'!H22),'Effluent Data'!H22,"*")</f>
        <v>*</v>
      </c>
      <c r="W25" s="67" t="str">
        <f>IF(ISNUMBER('Effluent Data'!I22),'Effluent Data'!I22,"*")</f>
        <v>*</v>
      </c>
      <c r="X25" s="67" t="str">
        <f>IF(ISNUMBER('Effluent Data'!J22),'Effluent Data'!J22,"*")</f>
        <v>*</v>
      </c>
      <c r="Y25" s="67" t="str">
        <f>IF(ISNUMBER('Effluent Data'!K22),'Effluent Data'!K22,"*")</f>
        <v>*</v>
      </c>
      <c r="Z25" s="67" t="str">
        <f>IF(ISNUMBER('Effluent Data'!L22),'Effluent Data'!L22,"*")</f>
        <v>*</v>
      </c>
      <c r="AA25" s="11" t="str">
        <f t="shared" si="4"/>
        <v>*</v>
      </c>
      <c r="AB25" s="67" t="str">
        <f t="shared" si="5"/>
        <v>*</v>
      </c>
      <c r="AC25" s="67" t="str">
        <f t="shared" si="6"/>
        <v>*</v>
      </c>
      <c r="AD25" s="67" t="str">
        <f t="shared" si="7"/>
        <v>*</v>
      </c>
      <c r="AE25" s="67" t="str">
        <f t="shared" si="8"/>
        <v>*</v>
      </c>
      <c r="AF25" s="67" t="str">
        <f t="shared" si="9"/>
        <v>*</v>
      </c>
      <c r="AG25" s="67" t="str">
        <f t="shared" si="10"/>
        <v>*</v>
      </c>
      <c r="AH25" s="67" t="str">
        <f t="shared" si="11"/>
        <v>*</v>
      </c>
      <c r="AI25" s="67" t="str">
        <f t="shared" si="12"/>
        <v>*</v>
      </c>
      <c r="AJ25" s="67" t="str">
        <f t="shared" si="13"/>
        <v>*</v>
      </c>
      <c r="AK25" s="11" t="str">
        <f t="shared" si="14"/>
        <v>*</v>
      </c>
      <c r="AL25" s="67" t="str">
        <f t="shared" si="15"/>
        <v>*</v>
      </c>
      <c r="AM25" s="67" t="str">
        <f t="shared" si="16"/>
        <v>*</v>
      </c>
      <c r="AN25" s="67" t="str">
        <f t="shared" si="17"/>
        <v>*</v>
      </c>
      <c r="AO25" s="67" t="str">
        <f t="shared" si="18"/>
        <v>*</v>
      </c>
      <c r="AP25" s="67" t="str">
        <f t="shared" si="19"/>
        <v>*</v>
      </c>
      <c r="AQ25" s="67" t="str">
        <f t="shared" si="20"/>
        <v>*</v>
      </c>
      <c r="AR25" s="67" t="str">
        <f t="shared" si="21"/>
        <v>*</v>
      </c>
      <c r="AS25" s="67" t="str">
        <f t="shared" si="22"/>
        <v>*</v>
      </c>
      <c r="AT25" s="67" t="str">
        <f t="shared" si="23"/>
        <v>*</v>
      </c>
      <c r="AU25" s="11" t="str">
        <f t="shared" si="24"/>
        <v>*</v>
      </c>
      <c r="AV25" s="67" t="str">
        <f t="shared" si="25"/>
        <v>*</v>
      </c>
      <c r="AW25" s="67" t="str">
        <f t="shared" si="26"/>
        <v>*</v>
      </c>
      <c r="AX25" s="67" t="str">
        <f t="shared" si="27"/>
        <v>*</v>
      </c>
      <c r="AY25" s="67" t="str">
        <f t="shared" si="28"/>
        <v>*</v>
      </c>
      <c r="AZ25" s="67" t="str">
        <f t="shared" si="29"/>
        <v>*</v>
      </c>
      <c r="BA25" s="67" t="str">
        <f t="shared" si="30"/>
        <v>*</v>
      </c>
      <c r="BB25" s="67" t="str">
        <f t="shared" si="31"/>
        <v>*</v>
      </c>
      <c r="BC25" s="67" t="str">
        <f t="shared" si="32"/>
        <v>*</v>
      </c>
      <c r="BD25" s="67" t="str">
        <f t="shared" si="33"/>
        <v>*</v>
      </c>
      <c r="BF25" s="54" t="e">
        <f t="shared" si="34"/>
        <v>#VALUE!</v>
      </c>
      <c r="BG25" s="54" t="e">
        <f t="shared" si="35"/>
        <v>#VALUE!</v>
      </c>
      <c r="BH25" s="54" t="e">
        <f t="shared" si="36"/>
        <v>#VALUE!</v>
      </c>
      <c r="BI25" s="54" t="e">
        <f t="shared" si="37"/>
        <v>#VALUE!</v>
      </c>
      <c r="BJ25" s="54" t="e">
        <f t="shared" si="38"/>
        <v>#VALUE!</v>
      </c>
      <c r="BK25" s="54" t="e">
        <f t="shared" si="39"/>
        <v>#VALUE!</v>
      </c>
      <c r="BL25" s="54" t="e">
        <f t="shared" si="40"/>
        <v>#VALUE!</v>
      </c>
      <c r="BM25" s="54" t="e">
        <f t="shared" si="41"/>
        <v>#VALUE!</v>
      </c>
      <c r="BN25" s="54" t="e">
        <f t="shared" si="42"/>
        <v>#VALUE!</v>
      </c>
      <c r="BO25" s="54" t="e">
        <f t="shared" si="43"/>
        <v>#VALUE!</v>
      </c>
      <c r="BP25" s="54" t="e">
        <f t="shared" si="44"/>
        <v>#VALUE!</v>
      </c>
      <c r="BQ25" s="54" t="e">
        <f t="shared" si="45"/>
        <v>#VALUE!</v>
      </c>
      <c r="BR25" s="54" t="e">
        <f t="shared" si="46"/>
        <v>#VALUE!</v>
      </c>
      <c r="BS25" s="54" t="e">
        <f t="shared" si="47"/>
        <v>#VALUE!</v>
      </c>
      <c r="BT25" s="54" t="e">
        <f t="shared" si="48"/>
        <v>#VALUE!</v>
      </c>
    </row>
    <row r="26" spans="1:72">
      <c r="A26" s="193" t="str">
        <f>'Ambient Data'!B23</f>
        <v>*</v>
      </c>
      <c r="B26" s="182" t="s">
        <v>28</v>
      </c>
      <c r="C26" s="182" t="s">
        <v>28</v>
      </c>
      <c r="D26" s="182" t="s">
        <v>28</v>
      </c>
      <c r="E26" s="182" t="s">
        <v>28</v>
      </c>
      <c r="F26" s="95" t="str">
        <f t="shared" si="3"/>
        <v>*</v>
      </c>
      <c r="G26" s="181" t="str">
        <f>IF(ISNUMBER('Ambient Data'!C23),'Ambient Data'!C23,"*")</f>
        <v>*</v>
      </c>
      <c r="H26" s="11" t="str">
        <f>IF(ISNUMBER('Ambient Data'!D23),'Ambient Data'!D23,"*")</f>
        <v>*</v>
      </c>
      <c r="I26" s="67" t="str">
        <f>IF(ISNUMBER('Ambient Data'!M23),'Ambient Data'!M23,"*")</f>
        <v>*</v>
      </c>
      <c r="J26" s="67" t="str">
        <f>IF(ISNUMBER('Ambient Data'!E23),'Ambient Data'!E23,"*")</f>
        <v>*</v>
      </c>
      <c r="K26" s="67" t="str">
        <f>IF(ISNUMBER('Ambient Data'!G23),'Ambient Data'!G23,"*")</f>
        <v>*</v>
      </c>
      <c r="L26" s="67" t="str">
        <f>IF(ISNUMBER('Ambient Data'!H23),'Ambient Data'!H23,"*")</f>
        <v>*</v>
      </c>
      <c r="M26" s="67" t="str">
        <f>IF(ISNUMBER('Ambient Data'!I23),'Ambient Data'!I23,"*")</f>
        <v>*</v>
      </c>
      <c r="N26" s="67" t="str">
        <f>IF(ISNUMBER('Ambient Data'!J23),'Ambient Data'!J23,"*")</f>
        <v>*</v>
      </c>
      <c r="O26" s="67" t="str">
        <f>IF(ISNUMBER('Ambient Data'!K23),'Ambient Data'!K23,"*")</f>
        <v>*</v>
      </c>
      <c r="P26" s="67" t="str">
        <f>IF(ISNUMBER('Ambient Data'!L23),'Ambient Data'!L23,"*")</f>
        <v>*</v>
      </c>
      <c r="Q26" s="11" t="str">
        <f>IF(ISNUMBER('Effluent Data'!C23),'Effluent Data'!C23,"*")</f>
        <v>*</v>
      </c>
      <c r="R26" s="11" t="str">
        <f>IF(ISNUMBER('Effluent Data'!D23),'Effluent Data'!D23,"*")</f>
        <v>*</v>
      </c>
      <c r="S26" s="67" t="str">
        <f>IF(ISNUMBER('Effluent Data'!M23),'Effluent Data'!M23,"*")</f>
        <v>*</v>
      </c>
      <c r="T26" s="67" t="str">
        <f>IF(ISNUMBER('Effluent Data'!E23),'Effluent Data'!E23,"*")</f>
        <v>*</v>
      </c>
      <c r="U26" s="67" t="str">
        <f>IF(ISNUMBER('Effluent Data'!G23),'Effluent Data'!G23,"*")</f>
        <v>*</v>
      </c>
      <c r="V26" s="67" t="str">
        <f>IF(ISNUMBER('Effluent Data'!H23),'Effluent Data'!H23,"*")</f>
        <v>*</v>
      </c>
      <c r="W26" s="67" t="str">
        <f>IF(ISNUMBER('Effluent Data'!I23),'Effluent Data'!I23,"*")</f>
        <v>*</v>
      </c>
      <c r="X26" s="67" t="str">
        <f>IF(ISNUMBER('Effluent Data'!J23),'Effluent Data'!J23,"*")</f>
        <v>*</v>
      </c>
      <c r="Y26" s="67" t="str">
        <f>IF(ISNUMBER('Effluent Data'!K23),'Effluent Data'!K23,"*")</f>
        <v>*</v>
      </c>
      <c r="Z26" s="67" t="str">
        <f>IF(ISNUMBER('Effluent Data'!L23),'Effluent Data'!L23,"*")</f>
        <v>*</v>
      </c>
      <c r="AA26" s="11" t="str">
        <f t="shared" si="4"/>
        <v>*</v>
      </c>
      <c r="AB26" s="67" t="str">
        <f t="shared" si="5"/>
        <v>*</v>
      </c>
      <c r="AC26" s="67" t="str">
        <f t="shared" si="6"/>
        <v>*</v>
      </c>
      <c r="AD26" s="67" t="str">
        <f t="shared" si="7"/>
        <v>*</v>
      </c>
      <c r="AE26" s="67" t="str">
        <f t="shared" si="8"/>
        <v>*</v>
      </c>
      <c r="AF26" s="67" t="str">
        <f t="shared" si="9"/>
        <v>*</v>
      </c>
      <c r="AG26" s="67" t="str">
        <f t="shared" si="10"/>
        <v>*</v>
      </c>
      <c r="AH26" s="67" t="str">
        <f t="shared" si="11"/>
        <v>*</v>
      </c>
      <c r="AI26" s="67" t="str">
        <f t="shared" si="12"/>
        <v>*</v>
      </c>
      <c r="AJ26" s="67" t="str">
        <f t="shared" si="13"/>
        <v>*</v>
      </c>
      <c r="AK26" s="11" t="str">
        <f t="shared" si="14"/>
        <v>*</v>
      </c>
      <c r="AL26" s="67" t="str">
        <f t="shared" si="15"/>
        <v>*</v>
      </c>
      <c r="AM26" s="67" t="str">
        <f t="shared" si="16"/>
        <v>*</v>
      </c>
      <c r="AN26" s="67" t="str">
        <f t="shared" si="17"/>
        <v>*</v>
      </c>
      <c r="AO26" s="67" t="str">
        <f t="shared" si="18"/>
        <v>*</v>
      </c>
      <c r="AP26" s="67" t="str">
        <f t="shared" si="19"/>
        <v>*</v>
      </c>
      <c r="AQ26" s="67" t="str">
        <f t="shared" si="20"/>
        <v>*</v>
      </c>
      <c r="AR26" s="67" t="str">
        <f t="shared" si="21"/>
        <v>*</v>
      </c>
      <c r="AS26" s="67" t="str">
        <f t="shared" si="22"/>
        <v>*</v>
      </c>
      <c r="AT26" s="67" t="str">
        <f t="shared" si="23"/>
        <v>*</v>
      </c>
      <c r="AU26" s="11" t="str">
        <f t="shared" si="24"/>
        <v>*</v>
      </c>
      <c r="AV26" s="67" t="str">
        <f t="shared" si="25"/>
        <v>*</v>
      </c>
      <c r="AW26" s="67" t="str">
        <f t="shared" si="26"/>
        <v>*</v>
      </c>
      <c r="AX26" s="67" t="str">
        <f t="shared" si="27"/>
        <v>*</v>
      </c>
      <c r="AY26" s="67" t="str">
        <f t="shared" si="28"/>
        <v>*</v>
      </c>
      <c r="AZ26" s="67" t="str">
        <f t="shared" si="29"/>
        <v>*</v>
      </c>
      <c r="BA26" s="67" t="str">
        <f t="shared" si="30"/>
        <v>*</v>
      </c>
      <c r="BB26" s="67" t="str">
        <f t="shared" si="31"/>
        <v>*</v>
      </c>
      <c r="BC26" s="67" t="str">
        <f t="shared" si="32"/>
        <v>*</v>
      </c>
      <c r="BD26" s="67" t="str">
        <f t="shared" si="33"/>
        <v>*</v>
      </c>
      <c r="BF26" s="54" t="e">
        <f t="shared" si="34"/>
        <v>#VALUE!</v>
      </c>
      <c r="BG26" s="54" t="e">
        <f t="shared" si="35"/>
        <v>#VALUE!</v>
      </c>
      <c r="BH26" s="54" t="e">
        <f t="shared" si="36"/>
        <v>#VALUE!</v>
      </c>
      <c r="BI26" s="54" t="e">
        <f t="shared" si="37"/>
        <v>#VALUE!</v>
      </c>
      <c r="BJ26" s="54" t="e">
        <f t="shared" si="38"/>
        <v>#VALUE!</v>
      </c>
      <c r="BK26" s="54" t="e">
        <f t="shared" si="39"/>
        <v>#VALUE!</v>
      </c>
      <c r="BL26" s="54" t="e">
        <f t="shared" si="40"/>
        <v>#VALUE!</v>
      </c>
      <c r="BM26" s="54" t="e">
        <f t="shared" si="41"/>
        <v>#VALUE!</v>
      </c>
      <c r="BN26" s="54" t="e">
        <f t="shared" si="42"/>
        <v>#VALUE!</v>
      </c>
      <c r="BO26" s="54" t="e">
        <f t="shared" si="43"/>
        <v>#VALUE!</v>
      </c>
      <c r="BP26" s="54" t="e">
        <f t="shared" si="44"/>
        <v>#VALUE!</v>
      </c>
      <c r="BQ26" s="54" t="e">
        <f t="shared" si="45"/>
        <v>#VALUE!</v>
      </c>
      <c r="BR26" s="54" t="e">
        <f t="shared" si="46"/>
        <v>#VALUE!</v>
      </c>
      <c r="BS26" s="54" t="e">
        <f t="shared" si="47"/>
        <v>#VALUE!</v>
      </c>
      <c r="BT26" s="54" t="e">
        <f t="shared" si="48"/>
        <v>#VALUE!</v>
      </c>
    </row>
    <row r="27" spans="1:72">
      <c r="A27" s="193" t="str">
        <f>'Ambient Data'!B24</f>
        <v>*</v>
      </c>
      <c r="B27" s="182" t="s">
        <v>28</v>
      </c>
      <c r="C27" s="182" t="s">
        <v>28</v>
      </c>
      <c r="D27" s="182" t="s">
        <v>28</v>
      </c>
      <c r="E27" s="182" t="s">
        <v>28</v>
      </c>
      <c r="F27" s="95" t="str">
        <f t="shared" si="3"/>
        <v>*</v>
      </c>
      <c r="G27" s="181" t="str">
        <f>IF(ISNUMBER('Ambient Data'!C24),'Ambient Data'!C24,"*")</f>
        <v>*</v>
      </c>
      <c r="H27" s="11" t="str">
        <f>IF(ISNUMBER('Ambient Data'!D24),'Ambient Data'!D24,"*")</f>
        <v>*</v>
      </c>
      <c r="I27" s="67" t="str">
        <f>IF(ISNUMBER('Ambient Data'!M24),'Ambient Data'!M24,"*")</f>
        <v>*</v>
      </c>
      <c r="J27" s="67" t="str">
        <f>IF(ISNUMBER('Ambient Data'!E24),'Ambient Data'!E24,"*")</f>
        <v>*</v>
      </c>
      <c r="K27" s="67" t="str">
        <f>IF(ISNUMBER('Ambient Data'!G24),'Ambient Data'!G24,"*")</f>
        <v>*</v>
      </c>
      <c r="L27" s="67" t="str">
        <f>IF(ISNUMBER('Ambient Data'!H24),'Ambient Data'!H24,"*")</f>
        <v>*</v>
      </c>
      <c r="M27" s="67" t="str">
        <f>IF(ISNUMBER('Ambient Data'!I24),'Ambient Data'!I24,"*")</f>
        <v>*</v>
      </c>
      <c r="N27" s="67" t="str">
        <f>IF(ISNUMBER('Ambient Data'!J24),'Ambient Data'!J24,"*")</f>
        <v>*</v>
      </c>
      <c r="O27" s="67" t="str">
        <f>IF(ISNUMBER('Ambient Data'!K24),'Ambient Data'!K24,"*")</f>
        <v>*</v>
      </c>
      <c r="P27" s="67" t="str">
        <f>IF(ISNUMBER('Ambient Data'!L24),'Ambient Data'!L24,"*")</f>
        <v>*</v>
      </c>
      <c r="Q27" s="11" t="str">
        <f>IF(ISNUMBER('Effluent Data'!C24),'Effluent Data'!C24,"*")</f>
        <v>*</v>
      </c>
      <c r="R27" s="11" t="str">
        <f>IF(ISNUMBER('Effluent Data'!D24),'Effluent Data'!D24,"*")</f>
        <v>*</v>
      </c>
      <c r="S27" s="67" t="str">
        <f>IF(ISNUMBER('Effluent Data'!M24),'Effluent Data'!M24,"*")</f>
        <v>*</v>
      </c>
      <c r="T27" s="67" t="str">
        <f>IF(ISNUMBER('Effluent Data'!E24),'Effluent Data'!E24,"*")</f>
        <v>*</v>
      </c>
      <c r="U27" s="67" t="str">
        <f>IF(ISNUMBER('Effluent Data'!G24),'Effluent Data'!G24,"*")</f>
        <v>*</v>
      </c>
      <c r="V27" s="67" t="str">
        <f>IF(ISNUMBER('Effluent Data'!H24),'Effluent Data'!H24,"*")</f>
        <v>*</v>
      </c>
      <c r="W27" s="67" t="str">
        <f>IF(ISNUMBER('Effluent Data'!I24),'Effluent Data'!I24,"*")</f>
        <v>*</v>
      </c>
      <c r="X27" s="67" t="str">
        <f>IF(ISNUMBER('Effluent Data'!J24),'Effluent Data'!J24,"*")</f>
        <v>*</v>
      </c>
      <c r="Y27" s="67" t="str">
        <f>IF(ISNUMBER('Effluent Data'!K24),'Effluent Data'!K24,"*")</f>
        <v>*</v>
      </c>
      <c r="Z27" s="67" t="str">
        <f>IF(ISNUMBER('Effluent Data'!L24),'Effluent Data'!L24,"*")</f>
        <v>*</v>
      </c>
      <c r="AA27" s="11" t="str">
        <f t="shared" si="4"/>
        <v>*</v>
      </c>
      <c r="AB27" s="67" t="str">
        <f t="shared" si="5"/>
        <v>*</v>
      </c>
      <c r="AC27" s="67" t="str">
        <f t="shared" si="6"/>
        <v>*</v>
      </c>
      <c r="AD27" s="67" t="str">
        <f t="shared" si="7"/>
        <v>*</v>
      </c>
      <c r="AE27" s="67" t="str">
        <f t="shared" si="8"/>
        <v>*</v>
      </c>
      <c r="AF27" s="67" t="str">
        <f t="shared" si="9"/>
        <v>*</v>
      </c>
      <c r="AG27" s="67" t="str">
        <f t="shared" si="10"/>
        <v>*</v>
      </c>
      <c r="AH27" s="67" t="str">
        <f t="shared" si="11"/>
        <v>*</v>
      </c>
      <c r="AI27" s="67" t="str">
        <f t="shared" si="12"/>
        <v>*</v>
      </c>
      <c r="AJ27" s="67" t="str">
        <f t="shared" si="13"/>
        <v>*</v>
      </c>
      <c r="AK27" s="11" t="str">
        <f t="shared" si="14"/>
        <v>*</v>
      </c>
      <c r="AL27" s="67" t="str">
        <f t="shared" si="15"/>
        <v>*</v>
      </c>
      <c r="AM27" s="67" t="str">
        <f t="shared" si="16"/>
        <v>*</v>
      </c>
      <c r="AN27" s="67" t="str">
        <f t="shared" si="17"/>
        <v>*</v>
      </c>
      <c r="AO27" s="67" t="str">
        <f t="shared" si="18"/>
        <v>*</v>
      </c>
      <c r="AP27" s="67" t="str">
        <f t="shared" si="19"/>
        <v>*</v>
      </c>
      <c r="AQ27" s="67" t="str">
        <f t="shared" si="20"/>
        <v>*</v>
      </c>
      <c r="AR27" s="67" t="str">
        <f t="shared" si="21"/>
        <v>*</v>
      </c>
      <c r="AS27" s="67" t="str">
        <f t="shared" si="22"/>
        <v>*</v>
      </c>
      <c r="AT27" s="67" t="str">
        <f t="shared" si="23"/>
        <v>*</v>
      </c>
      <c r="AU27" s="11" t="str">
        <f t="shared" si="24"/>
        <v>*</v>
      </c>
      <c r="AV27" s="67" t="str">
        <f t="shared" si="25"/>
        <v>*</v>
      </c>
      <c r="AW27" s="67" t="str">
        <f t="shared" si="26"/>
        <v>*</v>
      </c>
      <c r="AX27" s="67" t="str">
        <f t="shared" si="27"/>
        <v>*</v>
      </c>
      <c r="AY27" s="67" t="str">
        <f t="shared" si="28"/>
        <v>*</v>
      </c>
      <c r="AZ27" s="67" t="str">
        <f t="shared" si="29"/>
        <v>*</v>
      </c>
      <c r="BA27" s="67" t="str">
        <f t="shared" si="30"/>
        <v>*</v>
      </c>
      <c r="BB27" s="67" t="str">
        <f t="shared" si="31"/>
        <v>*</v>
      </c>
      <c r="BC27" s="67" t="str">
        <f t="shared" si="32"/>
        <v>*</v>
      </c>
      <c r="BD27" s="67" t="str">
        <f t="shared" si="33"/>
        <v>*</v>
      </c>
      <c r="BF27" s="54" t="e">
        <f t="shared" si="34"/>
        <v>#VALUE!</v>
      </c>
      <c r="BG27" s="54" t="e">
        <f t="shared" si="35"/>
        <v>#VALUE!</v>
      </c>
      <c r="BH27" s="54" t="e">
        <f t="shared" si="36"/>
        <v>#VALUE!</v>
      </c>
      <c r="BI27" s="54" t="e">
        <f t="shared" si="37"/>
        <v>#VALUE!</v>
      </c>
      <c r="BJ27" s="54" t="e">
        <f t="shared" si="38"/>
        <v>#VALUE!</v>
      </c>
      <c r="BK27" s="54" t="e">
        <f t="shared" si="39"/>
        <v>#VALUE!</v>
      </c>
      <c r="BL27" s="54" t="e">
        <f t="shared" si="40"/>
        <v>#VALUE!</v>
      </c>
      <c r="BM27" s="54" t="e">
        <f t="shared" si="41"/>
        <v>#VALUE!</v>
      </c>
      <c r="BN27" s="54" t="e">
        <f t="shared" si="42"/>
        <v>#VALUE!</v>
      </c>
      <c r="BO27" s="54" t="e">
        <f t="shared" si="43"/>
        <v>#VALUE!</v>
      </c>
      <c r="BP27" s="54" t="e">
        <f t="shared" si="44"/>
        <v>#VALUE!</v>
      </c>
      <c r="BQ27" s="54" t="e">
        <f t="shared" si="45"/>
        <v>#VALUE!</v>
      </c>
      <c r="BR27" s="54" t="e">
        <f t="shared" si="46"/>
        <v>#VALUE!</v>
      </c>
      <c r="BS27" s="54" t="e">
        <f t="shared" si="47"/>
        <v>#VALUE!</v>
      </c>
      <c r="BT27" s="54" t="e">
        <f t="shared" si="48"/>
        <v>#VALUE!</v>
      </c>
    </row>
    <row r="28" spans="1:72">
      <c r="A28" s="193" t="str">
        <f>'Ambient Data'!B25</f>
        <v>*</v>
      </c>
      <c r="B28" s="182" t="s">
        <v>28</v>
      </c>
      <c r="C28" s="182" t="s">
        <v>28</v>
      </c>
      <c r="D28" s="182" t="s">
        <v>28</v>
      </c>
      <c r="E28" s="182" t="s">
        <v>28</v>
      </c>
      <c r="F28" s="95" t="str">
        <f t="shared" si="3"/>
        <v>*</v>
      </c>
      <c r="G28" s="181" t="str">
        <f>IF(ISNUMBER('Ambient Data'!C25),'Ambient Data'!C25,"*")</f>
        <v>*</v>
      </c>
      <c r="H28" s="11" t="str">
        <f>IF(ISNUMBER('Ambient Data'!D25),'Ambient Data'!D25,"*")</f>
        <v>*</v>
      </c>
      <c r="I28" s="67" t="str">
        <f>IF(ISNUMBER('Ambient Data'!M25),'Ambient Data'!M25,"*")</f>
        <v>*</v>
      </c>
      <c r="J28" s="67" t="str">
        <f>IF(ISNUMBER('Ambient Data'!E25),'Ambient Data'!E25,"*")</f>
        <v>*</v>
      </c>
      <c r="K28" s="67" t="str">
        <f>IF(ISNUMBER('Ambient Data'!G25),'Ambient Data'!G25,"*")</f>
        <v>*</v>
      </c>
      <c r="L28" s="67" t="str">
        <f>IF(ISNUMBER('Ambient Data'!H25),'Ambient Data'!H25,"*")</f>
        <v>*</v>
      </c>
      <c r="M28" s="67" t="str">
        <f>IF(ISNUMBER('Ambient Data'!I25),'Ambient Data'!I25,"*")</f>
        <v>*</v>
      </c>
      <c r="N28" s="67" t="str">
        <f>IF(ISNUMBER('Ambient Data'!J25),'Ambient Data'!J25,"*")</f>
        <v>*</v>
      </c>
      <c r="O28" s="67" t="str">
        <f>IF(ISNUMBER('Ambient Data'!K25),'Ambient Data'!K25,"*")</f>
        <v>*</v>
      </c>
      <c r="P28" s="67" t="str">
        <f>IF(ISNUMBER('Ambient Data'!L25),'Ambient Data'!L25,"*")</f>
        <v>*</v>
      </c>
      <c r="Q28" s="11" t="str">
        <f>IF(ISNUMBER('Effluent Data'!C25),'Effluent Data'!C25,"*")</f>
        <v>*</v>
      </c>
      <c r="R28" s="11" t="str">
        <f>IF(ISNUMBER('Effluent Data'!D25),'Effluent Data'!D25,"*")</f>
        <v>*</v>
      </c>
      <c r="S28" s="67" t="str">
        <f>IF(ISNUMBER('Effluent Data'!M25),'Effluent Data'!M25,"*")</f>
        <v>*</v>
      </c>
      <c r="T28" s="67" t="str">
        <f>IF(ISNUMBER('Effluent Data'!E25),'Effluent Data'!E25,"*")</f>
        <v>*</v>
      </c>
      <c r="U28" s="67" t="str">
        <f>IF(ISNUMBER('Effluent Data'!G25),'Effluent Data'!G25,"*")</f>
        <v>*</v>
      </c>
      <c r="V28" s="67" t="str">
        <f>IF(ISNUMBER('Effluent Data'!H25),'Effluent Data'!H25,"*")</f>
        <v>*</v>
      </c>
      <c r="W28" s="67" t="str">
        <f>IF(ISNUMBER('Effluent Data'!I25),'Effluent Data'!I25,"*")</f>
        <v>*</v>
      </c>
      <c r="X28" s="67" t="str">
        <f>IF(ISNUMBER('Effluent Data'!J25),'Effluent Data'!J25,"*")</f>
        <v>*</v>
      </c>
      <c r="Y28" s="67" t="str">
        <f>IF(ISNUMBER('Effluent Data'!K25),'Effluent Data'!K25,"*")</f>
        <v>*</v>
      </c>
      <c r="Z28" s="67" t="str">
        <f>IF(ISNUMBER('Effluent Data'!L25),'Effluent Data'!L25,"*")</f>
        <v>*</v>
      </c>
      <c r="AA28" s="11" t="str">
        <f t="shared" si="4"/>
        <v>*</v>
      </c>
      <c r="AB28" s="67" t="str">
        <f t="shared" si="5"/>
        <v>*</v>
      </c>
      <c r="AC28" s="67" t="str">
        <f t="shared" si="6"/>
        <v>*</v>
      </c>
      <c r="AD28" s="67" t="str">
        <f t="shared" si="7"/>
        <v>*</v>
      </c>
      <c r="AE28" s="67" t="str">
        <f t="shared" si="8"/>
        <v>*</v>
      </c>
      <c r="AF28" s="67" t="str">
        <f t="shared" si="9"/>
        <v>*</v>
      </c>
      <c r="AG28" s="67" t="str">
        <f t="shared" si="10"/>
        <v>*</v>
      </c>
      <c r="AH28" s="67" t="str">
        <f t="shared" si="11"/>
        <v>*</v>
      </c>
      <c r="AI28" s="67" t="str">
        <f t="shared" si="12"/>
        <v>*</v>
      </c>
      <c r="AJ28" s="67" t="str">
        <f t="shared" si="13"/>
        <v>*</v>
      </c>
      <c r="AK28" s="11" t="str">
        <f t="shared" si="14"/>
        <v>*</v>
      </c>
      <c r="AL28" s="67" t="str">
        <f t="shared" si="15"/>
        <v>*</v>
      </c>
      <c r="AM28" s="67" t="str">
        <f t="shared" si="16"/>
        <v>*</v>
      </c>
      <c r="AN28" s="67" t="str">
        <f t="shared" si="17"/>
        <v>*</v>
      </c>
      <c r="AO28" s="67" t="str">
        <f t="shared" si="18"/>
        <v>*</v>
      </c>
      <c r="AP28" s="67" t="str">
        <f t="shared" si="19"/>
        <v>*</v>
      </c>
      <c r="AQ28" s="67" t="str">
        <f t="shared" si="20"/>
        <v>*</v>
      </c>
      <c r="AR28" s="67" t="str">
        <f t="shared" si="21"/>
        <v>*</v>
      </c>
      <c r="AS28" s="67" t="str">
        <f t="shared" si="22"/>
        <v>*</v>
      </c>
      <c r="AT28" s="67" t="str">
        <f t="shared" si="23"/>
        <v>*</v>
      </c>
      <c r="AU28" s="11" t="str">
        <f t="shared" si="24"/>
        <v>*</v>
      </c>
      <c r="AV28" s="67" t="str">
        <f t="shared" si="25"/>
        <v>*</v>
      </c>
      <c r="AW28" s="67" t="str">
        <f t="shared" si="26"/>
        <v>*</v>
      </c>
      <c r="AX28" s="67" t="str">
        <f t="shared" si="27"/>
        <v>*</v>
      </c>
      <c r="AY28" s="67" t="str">
        <f t="shared" si="28"/>
        <v>*</v>
      </c>
      <c r="AZ28" s="67" t="str">
        <f t="shared" si="29"/>
        <v>*</v>
      </c>
      <c r="BA28" s="67" t="str">
        <f t="shared" si="30"/>
        <v>*</v>
      </c>
      <c r="BB28" s="67" t="str">
        <f t="shared" si="31"/>
        <v>*</v>
      </c>
      <c r="BC28" s="67" t="str">
        <f t="shared" si="32"/>
        <v>*</v>
      </c>
      <c r="BD28" s="67" t="str">
        <f t="shared" si="33"/>
        <v>*</v>
      </c>
      <c r="BF28" s="54" t="e">
        <f t="shared" si="34"/>
        <v>#VALUE!</v>
      </c>
      <c r="BG28" s="54" t="e">
        <f t="shared" si="35"/>
        <v>#VALUE!</v>
      </c>
      <c r="BH28" s="54" t="e">
        <f t="shared" si="36"/>
        <v>#VALUE!</v>
      </c>
      <c r="BI28" s="54" t="e">
        <f t="shared" si="37"/>
        <v>#VALUE!</v>
      </c>
      <c r="BJ28" s="54" t="e">
        <f t="shared" si="38"/>
        <v>#VALUE!</v>
      </c>
      <c r="BK28" s="54" t="e">
        <f t="shared" si="39"/>
        <v>#VALUE!</v>
      </c>
      <c r="BL28" s="54" t="e">
        <f t="shared" si="40"/>
        <v>#VALUE!</v>
      </c>
      <c r="BM28" s="54" t="e">
        <f t="shared" si="41"/>
        <v>#VALUE!</v>
      </c>
      <c r="BN28" s="54" t="e">
        <f t="shared" si="42"/>
        <v>#VALUE!</v>
      </c>
      <c r="BO28" s="54" t="e">
        <f t="shared" si="43"/>
        <v>#VALUE!</v>
      </c>
      <c r="BP28" s="54" t="e">
        <f t="shared" si="44"/>
        <v>#VALUE!</v>
      </c>
      <c r="BQ28" s="54" t="e">
        <f t="shared" si="45"/>
        <v>#VALUE!</v>
      </c>
      <c r="BR28" s="54" t="e">
        <f t="shared" si="46"/>
        <v>#VALUE!</v>
      </c>
      <c r="BS28" s="54" t="e">
        <f t="shared" si="47"/>
        <v>#VALUE!</v>
      </c>
      <c r="BT28" s="54" t="e">
        <f t="shared" si="48"/>
        <v>#VALUE!</v>
      </c>
    </row>
    <row r="29" spans="1:72">
      <c r="A29" s="193" t="str">
        <f>'Ambient Data'!B26</f>
        <v>*</v>
      </c>
      <c r="B29" s="182" t="s">
        <v>28</v>
      </c>
      <c r="C29" s="182" t="s">
        <v>28</v>
      </c>
      <c r="D29" s="182" t="s">
        <v>28</v>
      </c>
      <c r="E29" s="182" t="s">
        <v>28</v>
      </c>
      <c r="F29" s="95" t="str">
        <f t="shared" si="3"/>
        <v>*</v>
      </c>
      <c r="G29" s="181" t="str">
        <f>IF(ISNUMBER('Ambient Data'!C26),'Ambient Data'!C26,"*")</f>
        <v>*</v>
      </c>
      <c r="H29" s="11" t="str">
        <f>IF(ISNUMBER('Ambient Data'!D26),'Ambient Data'!D26,"*")</f>
        <v>*</v>
      </c>
      <c r="I29" s="67" t="str">
        <f>IF(ISNUMBER('Ambient Data'!M26),'Ambient Data'!M26,"*")</f>
        <v>*</v>
      </c>
      <c r="J29" s="67" t="str">
        <f>IF(ISNUMBER('Ambient Data'!E26),'Ambient Data'!E26,"*")</f>
        <v>*</v>
      </c>
      <c r="K29" s="67" t="str">
        <f>IF(ISNUMBER('Ambient Data'!G26),'Ambient Data'!G26,"*")</f>
        <v>*</v>
      </c>
      <c r="L29" s="67" t="str">
        <f>IF(ISNUMBER('Ambient Data'!H26),'Ambient Data'!H26,"*")</f>
        <v>*</v>
      </c>
      <c r="M29" s="67" t="str">
        <f>IF(ISNUMBER('Ambient Data'!I26),'Ambient Data'!I26,"*")</f>
        <v>*</v>
      </c>
      <c r="N29" s="67" t="str">
        <f>IF(ISNUMBER('Ambient Data'!J26),'Ambient Data'!J26,"*")</f>
        <v>*</v>
      </c>
      <c r="O29" s="67" t="str">
        <f>IF(ISNUMBER('Ambient Data'!K26),'Ambient Data'!K26,"*")</f>
        <v>*</v>
      </c>
      <c r="P29" s="67" t="str">
        <f>IF(ISNUMBER('Ambient Data'!L26),'Ambient Data'!L26,"*")</f>
        <v>*</v>
      </c>
      <c r="Q29" s="11" t="str">
        <f>IF(ISNUMBER('Effluent Data'!C26),'Effluent Data'!C26,"*")</f>
        <v>*</v>
      </c>
      <c r="R29" s="11" t="str">
        <f>IF(ISNUMBER('Effluent Data'!D26),'Effluent Data'!D26,"*")</f>
        <v>*</v>
      </c>
      <c r="S29" s="67" t="str">
        <f>IF(ISNUMBER('Effluent Data'!M26),'Effluent Data'!M26,"*")</f>
        <v>*</v>
      </c>
      <c r="T29" s="67" t="str">
        <f>IF(ISNUMBER('Effluent Data'!E26),'Effluent Data'!E26,"*")</f>
        <v>*</v>
      </c>
      <c r="U29" s="67" t="str">
        <f>IF(ISNUMBER('Effluent Data'!G26),'Effluent Data'!G26,"*")</f>
        <v>*</v>
      </c>
      <c r="V29" s="67" t="str">
        <f>IF(ISNUMBER('Effluent Data'!H26),'Effluent Data'!H26,"*")</f>
        <v>*</v>
      </c>
      <c r="W29" s="67" t="str">
        <f>IF(ISNUMBER('Effluent Data'!I26),'Effluent Data'!I26,"*")</f>
        <v>*</v>
      </c>
      <c r="X29" s="67" t="str">
        <f>IF(ISNUMBER('Effluent Data'!J26),'Effluent Data'!J26,"*")</f>
        <v>*</v>
      </c>
      <c r="Y29" s="67" t="str">
        <f>IF(ISNUMBER('Effluent Data'!K26),'Effluent Data'!K26,"*")</f>
        <v>*</v>
      </c>
      <c r="Z29" s="67" t="str">
        <f>IF(ISNUMBER('Effluent Data'!L26),'Effluent Data'!L26,"*")</f>
        <v>*</v>
      </c>
      <c r="AA29" s="11" t="str">
        <f t="shared" si="4"/>
        <v>*</v>
      </c>
      <c r="AB29" s="67" t="str">
        <f t="shared" si="5"/>
        <v>*</v>
      </c>
      <c r="AC29" s="67" t="str">
        <f t="shared" si="6"/>
        <v>*</v>
      </c>
      <c r="AD29" s="67" t="str">
        <f t="shared" si="7"/>
        <v>*</v>
      </c>
      <c r="AE29" s="67" t="str">
        <f t="shared" si="8"/>
        <v>*</v>
      </c>
      <c r="AF29" s="67" t="str">
        <f t="shared" si="9"/>
        <v>*</v>
      </c>
      <c r="AG29" s="67" t="str">
        <f t="shared" si="10"/>
        <v>*</v>
      </c>
      <c r="AH29" s="67" t="str">
        <f t="shared" si="11"/>
        <v>*</v>
      </c>
      <c r="AI29" s="67" t="str">
        <f t="shared" si="12"/>
        <v>*</v>
      </c>
      <c r="AJ29" s="67" t="str">
        <f t="shared" si="13"/>
        <v>*</v>
      </c>
      <c r="AK29" s="11" t="str">
        <f t="shared" si="14"/>
        <v>*</v>
      </c>
      <c r="AL29" s="67" t="str">
        <f t="shared" si="15"/>
        <v>*</v>
      </c>
      <c r="AM29" s="67" t="str">
        <f t="shared" si="16"/>
        <v>*</v>
      </c>
      <c r="AN29" s="67" t="str">
        <f t="shared" si="17"/>
        <v>*</v>
      </c>
      <c r="AO29" s="67" t="str">
        <f t="shared" si="18"/>
        <v>*</v>
      </c>
      <c r="AP29" s="67" t="str">
        <f t="shared" si="19"/>
        <v>*</v>
      </c>
      <c r="AQ29" s="67" t="str">
        <f t="shared" si="20"/>
        <v>*</v>
      </c>
      <c r="AR29" s="67" t="str">
        <f t="shared" si="21"/>
        <v>*</v>
      </c>
      <c r="AS29" s="67" t="str">
        <f t="shared" si="22"/>
        <v>*</v>
      </c>
      <c r="AT29" s="67" t="str">
        <f t="shared" si="23"/>
        <v>*</v>
      </c>
      <c r="AU29" s="11" t="str">
        <f t="shared" si="24"/>
        <v>*</v>
      </c>
      <c r="AV29" s="67" t="str">
        <f t="shared" si="25"/>
        <v>*</v>
      </c>
      <c r="AW29" s="67" t="str">
        <f t="shared" si="26"/>
        <v>*</v>
      </c>
      <c r="AX29" s="67" t="str">
        <f t="shared" si="27"/>
        <v>*</v>
      </c>
      <c r="AY29" s="67" t="str">
        <f t="shared" si="28"/>
        <v>*</v>
      </c>
      <c r="AZ29" s="67" t="str">
        <f t="shared" si="29"/>
        <v>*</v>
      </c>
      <c r="BA29" s="67" t="str">
        <f t="shared" si="30"/>
        <v>*</v>
      </c>
      <c r="BB29" s="67" t="str">
        <f t="shared" si="31"/>
        <v>*</v>
      </c>
      <c r="BC29" s="67" t="str">
        <f t="shared" si="32"/>
        <v>*</v>
      </c>
      <c r="BD29" s="67" t="str">
        <f t="shared" si="33"/>
        <v>*</v>
      </c>
      <c r="BF29" s="54" t="e">
        <f t="shared" si="34"/>
        <v>#VALUE!</v>
      </c>
      <c r="BG29" s="54" t="e">
        <f t="shared" si="35"/>
        <v>#VALUE!</v>
      </c>
      <c r="BH29" s="54" t="e">
        <f t="shared" si="36"/>
        <v>#VALUE!</v>
      </c>
      <c r="BI29" s="54" t="e">
        <f t="shared" si="37"/>
        <v>#VALUE!</v>
      </c>
      <c r="BJ29" s="54" t="e">
        <f t="shared" si="38"/>
        <v>#VALUE!</v>
      </c>
      <c r="BK29" s="54" t="e">
        <f t="shared" si="39"/>
        <v>#VALUE!</v>
      </c>
      <c r="BL29" s="54" t="e">
        <f t="shared" si="40"/>
        <v>#VALUE!</v>
      </c>
      <c r="BM29" s="54" t="e">
        <f t="shared" si="41"/>
        <v>#VALUE!</v>
      </c>
      <c r="BN29" s="54" t="e">
        <f t="shared" si="42"/>
        <v>#VALUE!</v>
      </c>
      <c r="BO29" s="54" t="e">
        <f t="shared" si="43"/>
        <v>#VALUE!</v>
      </c>
      <c r="BP29" s="54" t="e">
        <f t="shared" si="44"/>
        <v>#VALUE!</v>
      </c>
      <c r="BQ29" s="54" t="e">
        <f t="shared" si="45"/>
        <v>#VALUE!</v>
      </c>
      <c r="BR29" s="54" t="e">
        <f t="shared" si="46"/>
        <v>#VALUE!</v>
      </c>
      <c r="BS29" s="54" t="e">
        <f t="shared" si="47"/>
        <v>#VALUE!</v>
      </c>
      <c r="BT29" s="54" t="e">
        <f t="shared" si="48"/>
        <v>#VALUE!</v>
      </c>
    </row>
    <row r="30" spans="1:72">
      <c r="A30" s="193" t="str">
        <f>'Ambient Data'!B27</f>
        <v>*</v>
      </c>
      <c r="B30" s="182" t="s">
        <v>28</v>
      </c>
      <c r="C30" s="182" t="s">
        <v>28</v>
      </c>
      <c r="D30" s="182" t="s">
        <v>28</v>
      </c>
      <c r="E30" s="182" t="s">
        <v>28</v>
      </c>
      <c r="F30" s="95" t="str">
        <f t="shared" si="3"/>
        <v>*</v>
      </c>
      <c r="G30" s="181" t="str">
        <f>IF(ISNUMBER('Ambient Data'!C27),'Ambient Data'!C27,"*")</f>
        <v>*</v>
      </c>
      <c r="H30" s="11" t="str">
        <f>IF(ISNUMBER('Ambient Data'!D27),'Ambient Data'!D27,"*")</f>
        <v>*</v>
      </c>
      <c r="I30" s="67" t="str">
        <f>IF(ISNUMBER('Ambient Data'!M27),'Ambient Data'!M27,"*")</f>
        <v>*</v>
      </c>
      <c r="J30" s="67" t="str">
        <f>IF(ISNUMBER('Ambient Data'!E27),'Ambient Data'!E27,"*")</f>
        <v>*</v>
      </c>
      <c r="K30" s="67" t="str">
        <f>IF(ISNUMBER('Ambient Data'!G27),'Ambient Data'!G27,"*")</f>
        <v>*</v>
      </c>
      <c r="L30" s="67" t="str">
        <f>IF(ISNUMBER('Ambient Data'!H27),'Ambient Data'!H27,"*")</f>
        <v>*</v>
      </c>
      <c r="M30" s="67" t="str">
        <f>IF(ISNUMBER('Ambient Data'!I27),'Ambient Data'!I27,"*")</f>
        <v>*</v>
      </c>
      <c r="N30" s="67" t="str">
        <f>IF(ISNUMBER('Ambient Data'!J27),'Ambient Data'!J27,"*")</f>
        <v>*</v>
      </c>
      <c r="O30" s="67" t="str">
        <f>IF(ISNUMBER('Ambient Data'!K27),'Ambient Data'!K27,"*")</f>
        <v>*</v>
      </c>
      <c r="P30" s="67" t="str">
        <f>IF(ISNUMBER('Ambient Data'!L27),'Ambient Data'!L27,"*")</f>
        <v>*</v>
      </c>
      <c r="Q30" s="11" t="str">
        <f>IF(ISNUMBER('Effluent Data'!C27),'Effluent Data'!C27,"*")</f>
        <v>*</v>
      </c>
      <c r="R30" s="11" t="str">
        <f>IF(ISNUMBER('Effluent Data'!D27),'Effluent Data'!D27,"*")</f>
        <v>*</v>
      </c>
      <c r="S30" s="67" t="str">
        <f>IF(ISNUMBER('Effluent Data'!M27),'Effluent Data'!M27,"*")</f>
        <v>*</v>
      </c>
      <c r="T30" s="67" t="str">
        <f>IF(ISNUMBER('Effluent Data'!E27),'Effluent Data'!E27,"*")</f>
        <v>*</v>
      </c>
      <c r="U30" s="67" t="str">
        <f>IF(ISNUMBER('Effluent Data'!G27),'Effluent Data'!G27,"*")</f>
        <v>*</v>
      </c>
      <c r="V30" s="67" t="str">
        <f>IF(ISNUMBER('Effluent Data'!H27),'Effluent Data'!H27,"*")</f>
        <v>*</v>
      </c>
      <c r="W30" s="67" t="str">
        <f>IF(ISNUMBER('Effluent Data'!I27),'Effluent Data'!I27,"*")</f>
        <v>*</v>
      </c>
      <c r="X30" s="67" t="str">
        <f>IF(ISNUMBER('Effluent Data'!J27),'Effluent Data'!J27,"*")</f>
        <v>*</v>
      </c>
      <c r="Y30" s="67" t="str">
        <f>IF(ISNUMBER('Effluent Data'!K27),'Effluent Data'!K27,"*")</f>
        <v>*</v>
      </c>
      <c r="Z30" s="67" t="str">
        <f>IF(ISNUMBER('Effluent Data'!L27),'Effluent Data'!L27,"*")</f>
        <v>*</v>
      </c>
      <c r="AA30" s="11" t="str">
        <f t="shared" si="4"/>
        <v>*</v>
      </c>
      <c r="AB30" s="67" t="str">
        <f t="shared" si="5"/>
        <v>*</v>
      </c>
      <c r="AC30" s="67" t="str">
        <f t="shared" si="6"/>
        <v>*</v>
      </c>
      <c r="AD30" s="67" t="str">
        <f t="shared" si="7"/>
        <v>*</v>
      </c>
      <c r="AE30" s="67" t="str">
        <f t="shared" si="8"/>
        <v>*</v>
      </c>
      <c r="AF30" s="67" t="str">
        <f t="shared" si="9"/>
        <v>*</v>
      </c>
      <c r="AG30" s="67" t="str">
        <f t="shared" si="10"/>
        <v>*</v>
      </c>
      <c r="AH30" s="67" t="str">
        <f t="shared" si="11"/>
        <v>*</v>
      </c>
      <c r="AI30" s="67" t="str">
        <f t="shared" si="12"/>
        <v>*</v>
      </c>
      <c r="AJ30" s="67" t="str">
        <f t="shared" si="13"/>
        <v>*</v>
      </c>
      <c r="AK30" s="11" t="str">
        <f t="shared" si="14"/>
        <v>*</v>
      </c>
      <c r="AL30" s="67" t="str">
        <f t="shared" si="15"/>
        <v>*</v>
      </c>
      <c r="AM30" s="67" t="str">
        <f t="shared" si="16"/>
        <v>*</v>
      </c>
      <c r="AN30" s="67" t="str">
        <f t="shared" si="17"/>
        <v>*</v>
      </c>
      <c r="AO30" s="67" t="str">
        <f t="shared" si="18"/>
        <v>*</v>
      </c>
      <c r="AP30" s="67" t="str">
        <f t="shared" si="19"/>
        <v>*</v>
      </c>
      <c r="AQ30" s="67" t="str">
        <f t="shared" si="20"/>
        <v>*</v>
      </c>
      <c r="AR30" s="67" t="str">
        <f t="shared" si="21"/>
        <v>*</v>
      </c>
      <c r="AS30" s="67" t="str">
        <f t="shared" si="22"/>
        <v>*</v>
      </c>
      <c r="AT30" s="67" t="str">
        <f t="shared" si="23"/>
        <v>*</v>
      </c>
      <c r="AU30" s="11" t="str">
        <f t="shared" si="24"/>
        <v>*</v>
      </c>
      <c r="AV30" s="67" t="str">
        <f t="shared" si="25"/>
        <v>*</v>
      </c>
      <c r="AW30" s="67" t="str">
        <f t="shared" si="26"/>
        <v>*</v>
      </c>
      <c r="AX30" s="67" t="str">
        <f t="shared" si="27"/>
        <v>*</v>
      </c>
      <c r="AY30" s="67" t="str">
        <f t="shared" si="28"/>
        <v>*</v>
      </c>
      <c r="AZ30" s="67" t="str">
        <f t="shared" si="29"/>
        <v>*</v>
      </c>
      <c r="BA30" s="67" t="str">
        <f t="shared" si="30"/>
        <v>*</v>
      </c>
      <c r="BB30" s="67" t="str">
        <f t="shared" si="31"/>
        <v>*</v>
      </c>
      <c r="BC30" s="67" t="str">
        <f t="shared" si="32"/>
        <v>*</v>
      </c>
      <c r="BD30" s="67" t="str">
        <f t="shared" si="33"/>
        <v>*</v>
      </c>
      <c r="BF30" s="54" t="e">
        <f t="shared" si="34"/>
        <v>#VALUE!</v>
      </c>
      <c r="BG30" s="54" t="e">
        <f t="shared" si="35"/>
        <v>#VALUE!</v>
      </c>
      <c r="BH30" s="54" t="e">
        <f t="shared" si="36"/>
        <v>#VALUE!</v>
      </c>
      <c r="BI30" s="54" t="e">
        <f t="shared" si="37"/>
        <v>#VALUE!</v>
      </c>
      <c r="BJ30" s="54" t="e">
        <f t="shared" si="38"/>
        <v>#VALUE!</v>
      </c>
      <c r="BK30" s="54" t="e">
        <f t="shared" si="39"/>
        <v>#VALUE!</v>
      </c>
      <c r="BL30" s="54" t="e">
        <f t="shared" si="40"/>
        <v>#VALUE!</v>
      </c>
      <c r="BM30" s="54" t="e">
        <f t="shared" si="41"/>
        <v>#VALUE!</v>
      </c>
      <c r="BN30" s="54" t="e">
        <f t="shared" si="42"/>
        <v>#VALUE!</v>
      </c>
      <c r="BO30" s="54" t="e">
        <f t="shared" si="43"/>
        <v>#VALUE!</v>
      </c>
      <c r="BP30" s="54" t="e">
        <f t="shared" si="44"/>
        <v>#VALUE!</v>
      </c>
      <c r="BQ30" s="54" t="e">
        <f t="shared" si="45"/>
        <v>#VALUE!</v>
      </c>
      <c r="BR30" s="54" t="e">
        <f t="shared" si="46"/>
        <v>#VALUE!</v>
      </c>
      <c r="BS30" s="54" t="e">
        <f t="shared" si="47"/>
        <v>#VALUE!</v>
      </c>
      <c r="BT30" s="54" t="e">
        <f t="shared" si="48"/>
        <v>#VALUE!</v>
      </c>
    </row>
    <row r="31" spans="1:72">
      <c r="A31" s="193" t="str">
        <f>'Ambient Data'!B28</f>
        <v>*</v>
      </c>
      <c r="B31" s="182" t="s">
        <v>28</v>
      </c>
      <c r="C31" s="182" t="s">
        <v>28</v>
      </c>
      <c r="D31" s="182" t="s">
        <v>28</v>
      </c>
      <c r="E31" s="182" t="s">
        <v>28</v>
      </c>
      <c r="F31" s="95" t="str">
        <f t="shared" si="3"/>
        <v>*</v>
      </c>
      <c r="G31" s="181" t="str">
        <f>IF(ISNUMBER('Ambient Data'!C28),'Ambient Data'!C28,"*")</f>
        <v>*</v>
      </c>
      <c r="H31" s="11" t="str">
        <f>IF(ISNUMBER('Ambient Data'!D28),'Ambient Data'!D28,"*")</f>
        <v>*</v>
      </c>
      <c r="I31" s="67" t="str">
        <f>IF(ISNUMBER('Ambient Data'!M28),'Ambient Data'!M28,"*")</f>
        <v>*</v>
      </c>
      <c r="J31" s="67" t="str">
        <f>IF(ISNUMBER('Ambient Data'!E28),'Ambient Data'!E28,"*")</f>
        <v>*</v>
      </c>
      <c r="K31" s="67" t="str">
        <f>IF(ISNUMBER('Ambient Data'!G28),'Ambient Data'!G28,"*")</f>
        <v>*</v>
      </c>
      <c r="L31" s="67" t="str">
        <f>IF(ISNUMBER('Ambient Data'!H28),'Ambient Data'!H28,"*")</f>
        <v>*</v>
      </c>
      <c r="M31" s="67" t="str">
        <f>IF(ISNUMBER('Ambient Data'!I28),'Ambient Data'!I28,"*")</f>
        <v>*</v>
      </c>
      <c r="N31" s="67" t="str">
        <f>IF(ISNUMBER('Ambient Data'!J28),'Ambient Data'!J28,"*")</f>
        <v>*</v>
      </c>
      <c r="O31" s="67" t="str">
        <f>IF(ISNUMBER('Ambient Data'!K28),'Ambient Data'!K28,"*")</f>
        <v>*</v>
      </c>
      <c r="P31" s="67" t="str">
        <f>IF(ISNUMBER('Ambient Data'!L28),'Ambient Data'!L28,"*")</f>
        <v>*</v>
      </c>
      <c r="Q31" s="11" t="str">
        <f>IF(ISNUMBER('Effluent Data'!C28),'Effluent Data'!C28,"*")</f>
        <v>*</v>
      </c>
      <c r="R31" s="11" t="str">
        <f>IF(ISNUMBER('Effluent Data'!D28),'Effluent Data'!D28,"*")</f>
        <v>*</v>
      </c>
      <c r="S31" s="67" t="str">
        <f>IF(ISNUMBER('Effluent Data'!M28),'Effluent Data'!M28,"*")</f>
        <v>*</v>
      </c>
      <c r="T31" s="67" t="str">
        <f>IF(ISNUMBER('Effluent Data'!E28),'Effluent Data'!E28,"*")</f>
        <v>*</v>
      </c>
      <c r="U31" s="67" t="str">
        <f>IF(ISNUMBER('Effluent Data'!G28),'Effluent Data'!G28,"*")</f>
        <v>*</v>
      </c>
      <c r="V31" s="67" t="str">
        <f>IF(ISNUMBER('Effluent Data'!H28),'Effluent Data'!H28,"*")</f>
        <v>*</v>
      </c>
      <c r="W31" s="67" t="str">
        <f>IF(ISNUMBER('Effluent Data'!I28),'Effluent Data'!I28,"*")</f>
        <v>*</v>
      </c>
      <c r="X31" s="67" t="str">
        <f>IF(ISNUMBER('Effluent Data'!J28),'Effluent Data'!J28,"*")</f>
        <v>*</v>
      </c>
      <c r="Y31" s="67" t="str">
        <f>IF(ISNUMBER('Effluent Data'!K28),'Effluent Data'!K28,"*")</f>
        <v>*</v>
      </c>
      <c r="Z31" s="67" t="str">
        <f>IF(ISNUMBER('Effluent Data'!L28),'Effluent Data'!L28,"*")</f>
        <v>*</v>
      </c>
      <c r="AA31" s="11" t="str">
        <f t="shared" si="4"/>
        <v>*</v>
      </c>
      <c r="AB31" s="67" t="str">
        <f t="shared" si="5"/>
        <v>*</v>
      </c>
      <c r="AC31" s="67" t="str">
        <f t="shared" si="6"/>
        <v>*</v>
      </c>
      <c r="AD31" s="67" t="str">
        <f t="shared" si="7"/>
        <v>*</v>
      </c>
      <c r="AE31" s="67" t="str">
        <f t="shared" si="8"/>
        <v>*</v>
      </c>
      <c r="AF31" s="67" t="str">
        <f t="shared" si="9"/>
        <v>*</v>
      </c>
      <c r="AG31" s="67" t="str">
        <f t="shared" si="10"/>
        <v>*</v>
      </c>
      <c r="AH31" s="67" t="str">
        <f t="shared" si="11"/>
        <v>*</v>
      </c>
      <c r="AI31" s="67" t="str">
        <f t="shared" si="12"/>
        <v>*</v>
      </c>
      <c r="AJ31" s="67" t="str">
        <f t="shared" si="13"/>
        <v>*</v>
      </c>
      <c r="AK31" s="11" t="str">
        <f t="shared" si="14"/>
        <v>*</v>
      </c>
      <c r="AL31" s="67" t="str">
        <f t="shared" si="15"/>
        <v>*</v>
      </c>
      <c r="AM31" s="67" t="str">
        <f t="shared" si="16"/>
        <v>*</v>
      </c>
      <c r="AN31" s="67" t="str">
        <f t="shared" si="17"/>
        <v>*</v>
      </c>
      <c r="AO31" s="67" t="str">
        <f t="shared" si="18"/>
        <v>*</v>
      </c>
      <c r="AP31" s="67" t="str">
        <f t="shared" si="19"/>
        <v>*</v>
      </c>
      <c r="AQ31" s="67" t="str">
        <f t="shared" si="20"/>
        <v>*</v>
      </c>
      <c r="AR31" s="67" t="str">
        <f t="shared" si="21"/>
        <v>*</v>
      </c>
      <c r="AS31" s="67" t="str">
        <f t="shared" si="22"/>
        <v>*</v>
      </c>
      <c r="AT31" s="67" t="str">
        <f t="shared" si="23"/>
        <v>*</v>
      </c>
      <c r="AU31" s="11" t="str">
        <f t="shared" si="24"/>
        <v>*</v>
      </c>
      <c r="AV31" s="67" t="str">
        <f t="shared" si="25"/>
        <v>*</v>
      </c>
      <c r="AW31" s="67" t="str">
        <f t="shared" si="26"/>
        <v>*</v>
      </c>
      <c r="AX31" s="67" t="str">
        <f t="shared" si="27"/>
        <v>*</v>
      </c>
      <c r="AY31" s="67" t="str">
        <f t="shared" si="28"/>
        <v>*</v>
      </c>
      <c r="AZ31" s="67" t="str">
        <f t="shared" si="29"/>
        <v>*</v>
      </c>
      <c r="BA31" s="67" t="str">
        <f t="shared" si="30"/>
        <v>*</v>
      </c>
      <c r="BB31" s="67" t="str">
        <f t="shared" si="31"/>
        <v>*</v>
      </c>
      <c r="BC31" s="67" t="str">
        <f t="shared" si="32"/>
        <v>*</v>
      </c>
      <c r="BD31" s="67" t="str">
        <f t="shared" si="33"/>
        <v>*</v>
      </c>
      <c r="BF31" s="54" t="e">
        <f t="shared" si="34"/>
        <v>#VALUE!</v>
      </c>
      <c r="BG31" s="54" t="e">
        <f t="shared" si="35"/>
        <v>#VALUE!</v>
      </c>
      <c r="BH31" s="54" t="e">
        <f t="shared" si="36"/>
        <v>#VALUE!</v>
      </c>
      <c r="BI31" s="54" t="e">
        <f t="shared" si="37"/>
        <v>#VALUE!</v>
      </c>
      <c r="BJ31" s="54" t="e">
        <f t="shared" si="38"/>
        <v>#VALUE!</v>
      </c>
      <c r="BK31" s="54" t="e">
        <f t="shared" si="39"/>
        <v>#VALUE!</v>
      </c>
      <c r="BL31" s="54" t="e">
        <f t="shared" si="40"/>
        <v>#VALUE!</v>
      </c>
      <c r="BM31" s="54" t="e">
        <f t="shared" si="41"/>
        <v>#VALUE!</v>
      </c>
      <c r="BN31" s="54" t="e">
        <f t="shared" si="42"/>
        <v>#VALUE!</v>
      </c>
      <c r="BO31" s="54" t="e">
        <f t="shared" si="43"/>
        <v>#VALUE!</v>
      </c>
      <c r="BP31" s="54" t="e">
        <f t="shared" si="44"/>
        <v>#VALUE!</v>
      </c>
      <c r="BQ31" s="54" t="e">
        <f t="shared" si="45"/>
        <v>#VALUE!</v>
      </c>
      <c r="BR31" s="54" t="e">
        <f t="shared" si="46"/>
        <v>#VALUE!</v>
      </c>
      <c r="BS31" s="54" t="e">
        <f t="shared" si="47"/>
        <v>#VALUE!</v>
      </c>
      <c r="BT31" s="54" t="e">
        <f t="shared" si="48"/>
        <v>#VALUE!</v>
      </c>
    </row>
    <row r="32" spans="1:72">
      <c r="A32" s="193" t="str">
        <f>'Ambient Data'!B29</f>
        <v>*</v>
      </c>
      <c r="B32" s="182" t="s">
        <v>28</v>
      </c>
      <c r="C32" s="182" t="s">
        <v>28</v>
      </c>
      <c r="D32" s="182" t="s">
        <v>28</v>
      </c>
      <c r="E32" s="182" t="s">
        <v>28</v>
      </c>
      <c r="F32" s="95" t="str">
        <f t="shared" si="3"/>
        <v>*</v>
      </c>
      <c r="G32" s="181" t="str">
        <f>IF(ISNUMBER('Ambient Data'!C29),'Ambient Data'!C29,"*")</f>
        <v>*</v>
      </c>
      <c r="H32" s="11" t="str">
        <f>IF(ISNUMBER('Ambient Data'!D29),'Ambient Data'!D29,"*")</f>
        <v>*</v>
      </c>
      <c r="I32" s="67" t="str">
        <f>IF(ISNUMBER('Ambient Data'!M29),'Ambient Data'!M29,"*")</f>
        <v>*</v>
      </c>
      <c r="J32" s="67" t="str">
        <f>IF(ISNUMBER('Ambient Data'!E29),'Ambient Data'!E29,"*")</f>
        <v>*</v>
      </c>
      <c r="K32" s="67" t="str">
        <f>IF(ISNUMBER('Ambient Data'!G29),'Ambient Data'!G29,"*")</f>
        <v>*</v>
      </c>
      <c r="L32" s="67" t="str">
        <f>IF(ISNUMBER('Ambient Data'!H29),'Ambient Data'!H29,"*")</f>
        <v>*</v>
      </c>
      <c r="M32" s="67" t="str">
        <f>IF(ISNUMBER('Ambient Data'!I29),'Ambient Data'!I29,"*")</f>
        <v>*</v>
      </c>
      <c r="N32" s="67" t="str">
        <f>IF(ISNUMBER('Ambient Data'!J29),'Ambient Data'!J29,"*")</f>
        <v>*</v>
      </c>
      <c r="O32" s="67" t="str">
        <f>IF(ISNUMBER('Ambient Data'!K29),'Ambient Data'!K29,"*")</f>
        <v>*</v>
      </c>
      <c r="P32" s="67" t="str">
        <f>IF(ISNUMBER('Ambient Data'!L29),'Ambient Data'!L29,"*")</f>
        <v>*</v>
      </c>
      <c r="Q32" s="11" t="str">
        <f>IF(ISNUMBER('Effluent Data'!C29),'Effluent Data'!C29,"*")</f>
        <v>*</v>
      </c>
      <c r="R32" s="11" t="str">
        <f>IF(ISNUMBER('Effluent Data'!D29),'Effluent Data'!D29,"*")</f>
        <v>*</v>
      </c>
      <c r="S32" s="67" t="str">
        <f>IF(ISNUMBER('Effluent Data'!M29),'Effluent Data'!M29,"*")</f>
        <v>*</v>
      </c>
      <c r="T32" s="67" t="str">
        <f>IF(ISNUMBER('Effluent Data'!E29),'Effluent Data'!E29,"*")</f>
        <v>*</v>
      </c>
      <c r="U32" s="67" t="str">
        <f>IF(ISNUMBER('Effluent Data'!G29),'Effluent Data'!G29,"*")</f>
        <v>*</v>
      </c>
      <c r="V32" s="67" t="str">
        <f>IF(ISNUMBER('Effluent Data'!H29),'Effluent Data'!H29,"*")</f>
        <v>*</v>
      </c>
      <c r="W32" s="67" t="str">
        <f>IF(ISNUMBER('Effluent Data'!I29),'Effluent Data'!I29,"*")</f>
        <v>*</v>
      </c>
      <c r="X32" s="67" t="str">
        <f>IF(ISNUMBER('Effluent Data'!J29),'Effluent Data'!J29,"*")</f>
        <v>*</v>
      </c>
      <c r="Y32" s="67" t="str">
        <f>IF(ISNUMBER('Effluent Data'!K29),'Effluent Data'!K29,"*")</f>
        <v>*</v>
      </c>
      <c r="Z32" s="67" t="str">
        <f>IF(ISNUMBER('Effluent Data'!L29),'Effluent Data'!L29,"*")</f>
        <v>*</v>
      </c>
      <c r="AA32" s="11" t="str">
        <f t="shared" si="4"/>
        <v>*</v>
      </c>
      <c r="AB32" s="67" t="str">
        <f t="shared" si="5"/>
        <v>*</v>
      </c>
      <c r="AC32" s="67" t="str">
        <f t="shared" si="6"/>
        <v>*</v>
      </c>
      <c r="AD32" s="67" t="str">
        <f t="shared" si="7"/>
        <v>*</v>
      </c>
      <c r="AE32" s="67" t="str">
        <f t="shared" si="8"/>
        <v>*</v>
      </c>
      <c r="AF32" s="67" t="str">
        <f t="shared" si="9"/>
        <v>*</v>
      </c>
      <c r="AG32" s="67" t="str">
        <f t="shared" si="10"/>
        <v>*</v>
      </c>
      <c r="AH32" s="67" t="str">
        <f t="shared" si="11"/>
        <v>*</v>
      </c>
      <c r="AI32" s="67" t="str">
        <f t="shared" si="12"/>
        <v>*</v>
      </c>
      <c r="AJ32" s="67" t="str">
        <f t="shared" si="13"/>
        <v>*</v>
      </c>
      <c r="AK32" s="11" t="str">
        <f t="shared" si="14"/>
        <v>*</v>
      </c>
      <c r="AL32" s="67" t="str">
        <f t="shared" si="15"/>
        <v>*</v>
      </c>
      <c r="AM32" s="67" t="str">
        <f t="shared" si="16"/>
        <v>*</v>
      </c>
      <c r="AN32" s="67" t="str">
        <f t="shared" si="17"/>
        <v>*</v>
      </c>
      <c r="AO32" s="67" t="str">
        <f t="shared" si="18"/>
        <v>*</v>
      </c>
      <c r="AP32" s="67" t="str">
        <f t="shared" si="19"/>
        <v>*</v>
      </c>
      <c r="AQ32" s="67" t="str">
        <f t="shared" si="20"/>
        <v>*</v>
      </c>
      <c r="AR32" s="67" t="str">
        <f t="shared" si="21"/>
        <v>*</v>
      </c>
      <c r="AS32" s="67" t="str">
        <f t="shared" si="22"/>
        <v>*</v>
      </c>
      <c r="AT32" s="67" t="str">
        <f t="shared" si="23"/>
        <v>*</v>
      </c>
      <c r="AU32" s="11" t="str">
        <f t="shared" si="24"/>
        <v>*</v>
      </c>
      <c r="AV32" s="67" t="str">
        <f t="shared" si="25"/>
        <v>*</v>
      </c>
      <c r="AW32" s="67" t="str">
        <f t="shared" si="26"/>
        <v>*</v>
      </c>
      <c r="AX32" s="67" t="str">
        <f t="shared" si="27"/>
        <v>*</v>
      </c>
      <c r="AY32" s="67" t="str">
        <f t="shared" si="28"/>
        <v>*</v>
      </c>
      <c r="AZ32" s="67" t="str">
        <f t="shared" si="29"/>
        <v>*</v>
      </c>
      <c r="BA32" s="67" t="str">
        <f t="shared" si="30"/>
        <v>*</v>
      </c>
      <c r="BB32" s="67" t="str">
        <f t="shared" si="31"/>
        <v>*</v>
      </c>
      <c r="BC32" s="67" t="str">
        <f t="shared" si="32"/>
        <v>*</v>
      </c>
      <c r="BD32" s="67" t="str">
        <f t="shared" si="33"/>
        <v>*</v>
      </c>
      <c r="BF32" s="54" t="e">
        <f t="shared" si="34"/>
        <v>#VALUE!</v>
      </c>
      <c r="BG32" s="54" t="e">
        <f t="shared" si="35"/>
        <v>#VALUE!</v>
      </c>
      <c r="BH32" s="54" t="e">
        <f t="shared" si="36"/>
        <v>#VALUE!</v>
      </c>
      <c r="BI32" s="54" t="e">
        <f t="shared" si="37"/>
        <v>#VALUE!</v>
      </c>
      <c r="BJ32" s="54" t="e">
        <f t="shared" si="38"/>
        <v>#VALUE!</v>
      </c>
      <c r="BK32" s="54" t="e">
        <f t="shared" si="39"/>
        <v>#VALUE!</v>
      </c>
      <c r="BL32" s="54" t="e">
        <f t="shared" si="40"/>
        <v>#VALUE!</v>
      </c>
      <c r="BM32" s="54" t="e">
        <f t="shared" si="41"/>
        <v>#VALUE!</v>
      </c>
      <c r="BN32" s="54" t="e">
        <f t="shared" si="42"/>
        <v>#VALUE!</v>
      </c>
      <c r="BO32" s="54" t="e">
        <f t="shared" si="43"/>
        <v>#VALUE!</v>
      </c>
      <c r="BP32" s="54" t="e">
        <f t="shared" si="44"/>
        <v>#VALUE!</v>
      </c>
      <c r="BQ32" s="54" t="e">
        <f t="shared" si="45"/>
        <v>#VALUE!</v>
      </c>
      <c r="BR32" s="54" t="e">
        <f t="shared" si="46"/>
        <v>#VALUE!</v>
      </c>
      <c r="BS32" s="54" t="e">
        <f t="shared" si="47"/>
        <v>#VALUE!</v>
      </c>
      <c r="BT32" s="54" t="e">
        <f t="shared" si="48"/>
        <v>#VALUE!</v>
      </c>
    </row>
    <row r="33" spans="1:72">
      <c r="A33" s="193" t="str">
        <f>'Ambient Data'!B30</f>
        <v>*</v>
      </c>
      <c r="B33" s="182" t="s">
        <v>28</v>
      </c>
      <c r="C33" s="182" t="s">
        <v>28</v>
      </c>
      <c r="D33" s="182" t="s">
        <v>28</v>
      </c>
      <c r="E33" s="182" t="s">
        <v>28</v>
      </c>
      <c r="F33" s="95" t="str">
        <f t="shared" si="3"/>
        <v>*</v>
      </c>
      <c r="G33" s="181" t="str">
        <f>IF(ISNUMBER('Ambient Data'!C30),'Ambient Data'!C30,"*")</f>
        <v>*</v>
      </c>
      <c r="H33" s="11" t="str">
        <f>IF(ISNUMBER('Ambient Data'!D30),'Ambient Data'!D30,"*")</f>
        <v>*</v>
      </c>
      <c r="I33" s="67" t="str">
        <f>IF(ISNUMBER('Ambient Data'!M30),'Ambient Data'!M30,"*")</f>
        <v>*</v>
      </c>
      <c r="J33" s="67" t="str">
        <f>IF(ISNUMBER('Ambient Data'!E30),'Ambient Data'!E30,"*")</f>
        <v>*</v>
      </c>
      <c r="K33" s="67" t="str">
        <f>IF(ISNUMBER('Ambient Data'!G30),'Ambient Data'!G30,"*")</f>
        <v>*</v>
      </c>
      <c r="L33" s="67" t="str">
        <f>IF(ISNUMBER('Ambient Data'!H30),'Ambient Data'!H30,"*")</f>
        <v>*</v>
      </c>
      <c r="M33" s="67" t="str">
        <f>IF(ISNUMBER('Ambient Data'!I30),'Ambient Data'!I30,"*")</f>
        <v>*</v>
      </c>
      <c r="N33" s="67" t="str">
        <f>IF(ISNUMBER('Ambient Data'!J30),'Ambient Data'!J30,"*")</f>
        <v>*</v>
      </c>
      <c r="O33" s="67" t="str">
        <f>IF(ISNUMBER('Ambient Data'!K30),'Ambient Data'!K30,"*")</f>
        <v>*</v>
      </c>
      <c r="P33" s="67" t="str">
        <f>IF(ISNUMBER('Ambient Data'!L30),'Ambient Data'!L30,"*")</f>
        <v>*</v>
      </c>
      <c r="Q33" s="11" t="str">
        <f>IF(ISNUMBER('Effluent Data'!C30),'Effluent Data'!C30,"*")</f>
        <v>*</v>
      </c>
      <c r="R33" s="11" t="str">
        <f>IF(ISNUMBER('Effluent Data'!D30),'Effluent Data'!D30,"*")</f>
        <v>*</v>
      </c>
      <c r="S33" s="67" t="str">
        <f>IF(ISNUMBER('Effluent Data'!M30),'Effluent Data'!M30,"*")</f>
        <v>*</v>
      </c>
      <c r="T33" s="67" t="str">
        <f>IF(ISNUMBER('Effluent Data'!E30),'Effluent Data'!E30,"*")</f>
        <v>*</v>
      </c>
      <c r="U33" s="67" t="str">
        <f>IF(ISNUMBER('Effluent Data'!G30),'Effluent Data'!G30,"*")</f>
        <v>*</v>
      </c>
      <c r="V33" s="67" t="str">
        <f>IF(ISNUMBER('Effluent Data'!H30),'Effluent Data'!H30,"*")</f>
        <v>*</v>
      </c>
      <c r="W33" s="67" t="str">
        <f>IF(ISNUMBER('Effluent Data'!I30),'Effluent Data'!I30,"*")</f>
        <v>*</v>
      </c>
      <c r="X33" s="67" t="str">
        <f>IF(ISNUMBER('Effluent Data'!J30),'Effluent Data'!J30,"*")</f>
        <v>*</v>
      </c>
      <c r="Y33" s="67" t="str">
        <f>IF(ISNUMBER('Effluent Data'!K30),'Effluent Data'!K30,"*")</f>
        <v>*</v>
      </c>
      <c r="Z33" s="67" t="str">
        <f>IF(ISNUMBER('Effluent Data'!L30),'Effluent Data'!L30,"*")</f>
        <v>*</v>
      </c>
      <c r="AA33" s="11" t="str">
        <f t="shared" si="4"/>
        <v>*</v>
      </c>
      <c r="AB33" s="67" t="str">
        <f t="shared" si="5"/>
        <v>*</v>
      </c>
      <c r="AC33" s="67" t="str">
        <f t="shared" si="6"/>
        <v>*</v>
      </c>
      <c r="AD33" s="67" t="str">
        <f t="shared" si="7"/>
        <v>*</v>
      </c>
      <c r="AE33" s="67" t="str">
        <f t="shared" si="8"/>
        <v>*</v>
      </c>
      <c r="AF33" s="67" t="str">
        <f t="shared" si="9"/>
        <v>*</v>
      </c>
      <c r="AG33" s="67" t="str">
        <f t="shared" si="10"/>
        <v>*</v>
      </c>
      <c r="AH33" s="67" t="str">
        <f t="shared" si="11"/>
        <v>*</v>
      </c>
      <c r="AI33" s="67" t="str">
        <f t="shared" si="12"/>
        <v>*</v>
      </c>
      <c r="AJ33" s="67" t="str">
        <f t="shared" si="13"/>
        <v>*</v>
      </c>
      <c r="AK33" s="11" t="str">
        <f t="shared" si="14"/>
        <v>*</v>
      </c>
      <c r="AL33" s="67" t="str">
        <f t="shared" si="15"/>
        <v>*</v>
      </c>
      <c r="AM33" s="67" t="str">
        <f t="shared" si="16"/>
        <v>*</v>
      </c>
      <c r="AN33" s="67" t="str">
        <f t="shared" si="17"/>
        <v>*</v>
      </c>
      <c r="AO33" s="67" t="str">
        <f t="shared" si="18"/>
        <v>*</v>
      </c>
      <c r="AP33" s="67" t="str">
        <f t="shared" si="19"/>
        <v>*</v>
      </c>
      <c r="AQ33" s="67" t="str">
        <f t="shared" si="20"/>
        <v>*</v>
      </c>
      <c r="AR33" s="67" t="str">
        <f t="shared" si="21"/>
        <v>*</v>
      </c>
      <c r="AS33" s="67" t="str">
        <f t="shared" si="22"/>
        <v>*</v>
      </c>
      <c r="AT33" s="67" t="str">
        <f t="shared" si="23"/>
        <v>*</v>
      </c>
      <c r="AU33" s="11" t="str">
        <f t="shared" si="24"/>
        <v>*</v>
      </c>
      <c r="AV33" s="67" t="str">
        <f t="shared" si="25"/>
        <v>*</v>
      </c>
      <c r="AW33" s="67" t="str">
        <f t="shared" si="26"/>
        <v>*</v>
      </c>
      <c r="AX33" s="67" t="str">
        <f t="shared" si="27"/>
        <v>*</v>
      </c>
      <c r="AY33" s="67" t="str">
        <f t="shared" si="28"/>
        <v>*</v>
      </c>
      <c r="AZ33" s="67" t="str">
        <f t="shared" si="29"/>
        <v>*</v>
      </c>
      <c r="BA33" s="67" t="str">
        <f t="shared" si="30"/>
        <v>*</v>
      </c>
      <c r="BB33" s="67" t="str">
        <f t="shared" si="31"/>
        <v>*</v>
      </c>
      <c r="BC33" s="67" t="str">
        <f t="shared" si="32"/>
        <v>*</v>
      </c>
      <c r="BD33" s="67" t="str">
        <f t="shared" si="33"/>
        <v>*</v>
      </c>
      <c r="BF33" s="54" t="e">
        <f t="shared" si="34"/>
        <v>#VALUE!</v>
      </c>
      <c r="BG33" s="54" t="e">
        <f t="shared" si="35"/>
        <v>#VALUE!</v>
      </c>
      <c r="BH33" s="54" t="e">
        <f t="shared" si="36"/>
        <v>#VALUE!</v>
      </c>
      <c r="BI33" s="54" t="e">
        <f t="shared" si="37"/>
        <v>#VALUE!</v>
      </c>
      <c r="BJ33" s="54" t="e">
        <f t="shared" si="38"/>
        <v>#VALUE!</v>
      </c>
      <c r="BK33" s="54" t="e">
        <f t="shared" si="39"/>
        <v>#VALUE!</v>
      </c>
      <c r="BL33" s="54" t="e">
        <f t="shared" si="40"/>
        <v>#VALUE!</v>
      </c>
      <c r="BM33" s="54" t="e">
        <f t="shared" si="41"/>
        <v>#VALUE!</v>
      </c>
      <c r="BN33" s="54" t="e">
        <f t="shared" si="42"/>
        <v>#VALUE!</v>
      </c>
      <c r="BO33" s="54" t="e">
        <f t="shared" si="43"/>
        <v>#VALUE!</v>
      </c>
      <c r="BP33" s="54" t="e">
        <f t="shared" si="44"/>
        <v>#VALUE!</v>
      </c>
      <c r="BQ33" s="54" t="e">
        <f t="shared" si="45"/>
        <v>#VALUE!</v>
      </c>
      <c r="BR33" s="54" t="e">
        <f t="shared" si="46"/>
        <v>#VALUE!</v>
      </c>
      <c r="BS33" s="54" t="e">
        <f t="shared" si="47"/>
        <v>#VALUE!</v>
      </c>
      <c r="BT33" s="54" t="e">
        <f t="shared" si="48"/>
        <v>#VALUE!</v>
      </c>
    </row>
    <row r="34" spans="1:72">
      <c r="A34" s="193" t="str">
        <f>'Ambient Data'!B31</f>
        <v>*</v>
      </c>
      <c r="B34" s="182" t="s">
        <v>28</v>
      </c>
      <c r="C34" s="182" t="s">
        <v>28</v>
      </c>
      <c r="D34" s="182" t="s">
        <v>28</v>
      </c>
      <c r="E34" s="182" t="s">
        <v>28</v>
      </c>
      <c r="F34" s="95" t="str">
        <f t="shared" si="3"/>
        <v>*</v>
      </c>
      <c r="G34" s="181" t="str">
        <f>IF(ISNUMBER('Ambient Data'!C31),'Ambient Data'!C31,"*")</f>
        <v>*</v>
      </c>
      <c r="H34" s="11" t="str">
        <f>IF(ISNUMBER('Ambient Data'!D31),'Ambient Data'!D31,"*")</f>
        <v>*</v>
      </c>
      <c r="I34" s="67" t="str">
        <f>IF(ISNUMBER('Ambient Data'!M31),'Ambient Data'!M31,"*")</f>
        <v>*</v>
      </c>
      <c r="J34" s="67" t="str">
        <f>IF(ISNUMBER('Ambient Data'!E31),'Ambient Data'!E31,"*")</f>
        <v>*</v>
      </c>
      <c r="K34" s="67" t="str">
        <f>IF(ISNUMBER('Ambient Data'!G31),'Ambient Data'!G31,"*")</f>
        <v>*</v>
      </c>
      <c r="L34" s="67" t="str">
        <f>IF(ISNUMBER('Ambient Data'!H31),'Ambient Data'!H31,"*")</f>
        <v>*</v>
      </c>
      <c r="M34" s="67" t="str">
        <f>IF(ISNUMBER('Ambient Data'!I31),'Ambient Data'!I31,"*")</f>
        <v>*</v>
      </c>
      <c r="N34" s="67" t="str">
        <f>IF(ISNUMBER('Ambient Data'!J31),'Ambient Data'!J31,"*")</f>
        <v>*</v>
      </c>
      <c r="O34" s="67" t="str">
        <f>IF(ISNUMBER('Ambient Data'!K31),'Ambient Data'!K31,"*")</f>
        <v>*</v>
      </c>
      <c r="P34" s="67" t="str">
        <f>IF(ISNUMBER('Ambient Data'!L31),'Ambient Data'!L31,"*")</f>
        <v>*</v>
      </c>
      <c r="Q34" s="11" t="str">
        <f>IF(ISNUMBER('Effluent Data'!C31),'Effluent Data'!C31,"*")</f>
        <v>*</v>
      </c>
      <c r="R34" s="11" t="str">
        <f>IF(ISNUMBER('Effluent Data'!D31),'Effluent Data'!D31,"*")</f>
        <v>*</v>
      </c>
      <c r="S34" s="67" t="str">
        <f>IF(ISNUMBER('Effluent Data'!M31),'Effluent Data'!M31,"*")</f>
        <v>*</v>
      </c>
      <c r="T34" s="67" t="str">
        <f>IF(ISNUMBER('Effluent Data'!E31),'Effluent Data'!E31,"*")</f>
        <v>*</v>
      </c>
      <c r="U34" s="67" t="str">
        <f>IF(ISNUMBER('Effluent Data'!G31),'Effluent Data'!G31,"*")</f>
        <v>*</v>
      </c>
      <c r="V34" s="67" t="str">
        <f>IF(ISNUMBER('Effluent Data'!H31),'Effluent Data'!H31,"*")</f>
        <v>*</v>
      </c>
      <c r="W34" s="67" t="str">
        <f>IF(ISNUMBER('Effluent Data'!I31),'Effluent Data'!I31,"*")</f>
        <v>*</v>
      </c>
      <c r="X34" s="67" t="str">
        <f>IF(ISNUMBER('Effluent Data'!J31),'Effluent Data'!J31,"*")</f>
        <v>*</v>
      </c>
      <c r="Y34" s="67" t="str">
        <f>IF(ISNUMBER('Effluent Data'!K31),'Effluent Data'!K31,"*")</f>
        <v>*</v>
      </c>
      <c r="Z34" s="67" t="str">
        <f>IF(ISNUMBER('Effluent Data'!L31),'Effluent Data'!L31,"*")</f>
        <v>*</v>
      </c>
      <c r="AA34" s="11" t="str">
        <f t="shared" si="4"/>
        <v>*</v>
      </c>
      <c r="AB34" s="67" t="str">
        <f t="shared" si="5"/>
        <v>*</v>
      </c>
      <c r="AC34" s="67" t="str">
        <f t="shared" si="6"/>
        <v>*</v>
      </c>
      <c r="AD34" s="67" t="str">
        <f t="shared" si="7"/>
        <v>*</v>
      </c>
      <c r="AE34" s="67" t="str">
        <f t="shared" si="8"/>
        <v>*</v>
      </c>
      <c r="AF34" s="67" t="str">
        <f t="shared" si="9"/>
        <v>*</v>
      </c>
      <c r="AG34" s="67" t="str">
        <f t="shared" si="10"/>
        <v>*</v>
      </c>
      <c r="AH34" s="67" t="str">
        <f t="shared" si="11"/>
        <v>*</v>
      </c>
      <c r="AI34" s="67" t="str">
        <f t="shared" si="12"/>
        <v>*</v>
      </c>
      <c r="AJ34" s="67" t="str">
        <f t="shared" si="13"/>
        <v>*</v>
      </c>
      <c r="AK34" s="11" t="str">
        <f t="shared" si="14"/>
        <v>*</v>
      </c>
      <c r="AL34" s="67" t="str">
        <f t="shared" si="15"/>
        <v>*</v>
      </c>
      <c r="AM34" s="67" t="str">
        <f t="shared" si="16"/>
        <v>*</v>
      </c>
      <c r="AN34" s="67" t="str">
        <f t="shared" si="17"/>
        <v>*</v>
      </c>
      <c r="AO34" s="67" t="str">
        <f t="shared" si="18"/>
        <v>*</v>
      </c>
      <c r="AP34" s="67" t="str">
        <f t="shared" si="19"/>
        <v>*</v>
      </c>
      <c r="AQ34" s="67" t="str">
        <f t="shared" si="20"/>
        <v>*</v>
      </c>
      <c r="AR34" s="67" t="str">
        <f t="shared" si="21"/>
        <v>*</v>
      </c>
      <c r="AS34" s="67" t="str">
        <f t="shared" si="22"/>
        <v>*</v>
      </c>
      <c r="AT34" s="67" t="str">
        <f t="shared" si="23"/>
        <v>*</v>
      </c>
      <c r="AU34" s="11" t="str">
        <f t="shared" si="24"/>
        <v>*</v>
      </c>
      <c r="AV34" s="67" t="str">
        <f t="shared" si="25"/>
        <v>*</v>
      </c>
      <c r="AW34" s="67" t="str">
        <f t="shared" si="26"/>
        <v>*</v>
      </c>
      <c r="AX34" s="67" t="str">
        <f t="shared" si="27"/>
        <v>*</v>
      </c>
      <c r="AY34" s="67" t="str">
        <f t="shared" si="28"/>
        <v>*</v>
      </c>
      <c r="AZ34" s="67" t="str">
        <f t="shared" si="29"/>
        <v>*</v>
      </c>
      <c r="BA34" s="67" t="str">
        <f t="shared" si="30"/>
        <v>*</v>
      </c>
      <c r="BB34" s="67" t="str">
        <f t="shared" si="31"/>
        <v>*</v>
      </c>
      <c r="BC34" s="67" t="str">
        <f t="shared" si="32"/>
        <v>*</v>
      </c>
      <c r="BD34" s="67" t="str">
        <f t="shared" si="33"/>
        <v>*</v>
      </c>
      <c r="BF34" s="54" t="e">
        <f t="shared" si="34"/>
        <v>#VALUE!</v>
      </c>
      <c r="BG34" s="54" t="e">
        <f t="shared" si="35"/>
        <v>#VALUE!</v>
      </c>
      <c r="BH34" s="54" t="e">
        <f t="shared" si="36"/>
        <v>#VALUE!</v>
      </c>
      <c r="BI34" s="54" t="e">
        <f t="shared" si="37"/>
        <v>#VALUE!</v>
      </c>
      <c r="BJ34" s="54" t="e">
        <f t="shared" si="38"/>
        <v>#VALUE!</v>
      </c>
      <c r="BK34" s="54" t="e">
        <f t="shared" si="39"/>
        <v>#VALUE!</v>
      </c>
      <c r="BL34" s="54" t="e">
        <f t="shared" si="40"/>
        <v>#VALUE!</v>
      </c>
      <c r="BM34" s="54" t="e">
        <f t="shared" si="41"/>
        <v>#VALUE!</v>
      </c>
      <c r="BN34" s="54" t="e">
        <f t="shared" si="42"/>
        <v>#VALUE!</v>
      </c>
      <c r="BO34" s="54" t="e">
        <f t="shared" si="43"/>
        <v>#VALUE!</v>
      </c>
      <c r="BP34" s="54" t="e">
        <f t="shared" si="44"/>
        <v>#VALUE!</v>
      </c>
      <c r="BQ34" s="54" t="e">
        <f t="shared" si="45"/>
        <v>#VALUE!</v>
      </c>
      <c r="BR34" s="54" t="e">
        <f t="shared" si="46"/>
        <v>#VALUE!</v>
      </c>
      <c r="BS34" s="54" t="e">
        <f t="shared" si="47"/>
        <v>#VALUE!</v>
      </c>
      <c r="BT34" s="54" t="e">
        <f t="shared" si="48"/>
        <v>#VALUE!</v>
      </c>
    </row>
    <row r="35" spans="1:72">
      <c r="A35" s="193" t="str">
        <f>'Ambient Data'!B32</f>
        <v>*</v>
      </c>
      <c r="B35" s="182" t="s">
        <v>28</v>
      </c>
      <c r="C35" s="182" t="s">
        <v>28</v>
      </c>
      <c r="D35" s="182" t="s">
        <v>28</v>
      </c>
      <c r="E35" s="182" t="s">
        <v>28</v>
      </c>
      <c r="F35" s="95" t="str">
        <f t="shared" si="3"/>
        <v>*</v>
      </c>
      <c r="G35" s="181" t="str">
        <f>IF(ISNUMBER('Ambient Data'!C32),'Ambient Data'!C32,"*")</f>
        <v>*</v>
      </c>
      <c r="H35" s="11" t="str">
        <f>IF(ISNUMBER('Ambient Data'!D32),'Ambient Data'!D32,"*")</f>
        <v>*</v>
      </c>
      <c r="I35" s="67" t="str">
        <f>IF(ISNUMBER('Ambient Data'!M32),'Ambient Data'!M32,"*")</f>
        <v>*</v>
      </c>
      <c r="J35" s="67" t="str">
        <f>IF(ISNUMBER('Ambient Data'!E32),'Ambient Data'!E32,"*")</f>
        <v>*</v>
      </c>
      <c r="K35" s="67" t="str">
        <f>IF(ISNUMBER('Ambient Data'!G32),'Ambient Data'!G32,"*")</f>
        <v>*</v>
      </c>
      <c r="L35" s="67" t="str">
        <f>IF(ISNUMBER('Ambient Data'!H32),'Ambient Data'!H32,"*")</f>
        <v>*</v>
      </c>
      <c r="M35" s="67" t="str">
        <f>IF(ISNUMBER('Ambient Data'!I32),'Ambient Data'!I32,"*")</f>
        <v>*</v>
      </c>
      <c r="N35" s="67" t="str">
        <f>IF(ISNUMBER('Ambient Data'!J32),'Ambient Data'!J32,"*")</f>
        <v>*</v>
      </c>
      <c r="O35" s="67" t="str">
        <f>IF(ISNUMBER('Ambient Data'!K32),'Ambient Data'!K32,"*")</f>
        <v>*</v>
      </c>
      <c r="P35" s="67" t="str">
        <f>IF(ISNUMBER('Ambient Data'!L32),'Ambient Data'!L32,"*")</f>
        <v>*</v>
      </c>
      <c r="Q35" s="11" t="str">
        <f>IF(ISNUMBER('Effluent Data'!C32),'Effluent Data'!C32,"*")</f>
        <v>*</v>
      </c>
      <c r="R35" s="11" t="str">
        <f>IF(ISNUMBER('Effluent Data'!D32),'Effluent Data'!D32,"*")</f>
        <v>*</v>
      </c>
      <c r="S35" s="67" t="str">
        <f>IF(ISNUMBER('Effluent Data'!M32),'Effluent Data'!M32,"*")</f>
        <v>*</v>
      </c>
      <c r="T35" s="67" t="str">
        <f>IF(ISNUMBER('Effluent Data'!E32),'Effluent Data'!E32,"*")</f>
        <v>*</v>
      </c>
      <c r="U35" s="67" t="str">
        <f>IF(ISNUMBER('Effluent Data'!G32),'Effluent Data'!G32,"*")</f>
        <v>*</v>
      </c>
      <c r="V35" s="67" t="str">
        <f>IF(ISNUMBER('Effluent Data'!H32),'Effluent Data'!H32,"*")</f>
        <v>*</v>
      </c>
      <c r="W35" s="67" t="str">
        <f>IF(ISNUMBER('Effluent Data'!I32),'Effluent Data'!I32,"*")</f>
        <v>*</v>
      </c>
      <c r="X35" s="67" t="str">
        <f>IF(ISNUMBER('Effluent Data'!J32),'Effluent Data'!J32,"*")</f>
        <v>*</v>
      </c>
      <c r="Y35" s="67" t="str">
        <f>IF(ISNUMBER('Effluent Data'!K32),'Effluent Data'!K32,"*")</f>
        <v>*</v>
      </c>
      <c r="Z35" s="67" t="str">
        <f>IF(ISNUMBER('Effluent Data'!L32),'Effluent Data'!L32,"*")</f>
        <v>*</v>
      </c>
      <c r="AA35" s="11" t="str">
        <f t="shared" si="4"/>
        <v>*</v>
      </c>
      <c r="AB35" s="67" t="str">
        <f t="shared" si="5"/>
        <v>*</v>
      </c>
      <c r="AC35" s="67" t="str">
        <f t="shared" si="6"/>
        <v>*</v>
      </c>
      <c r="AD35" s="67" t="str">
        <f t="shared" si="7"/>
        <v>*</v>
      </c>
      <c r="AE35" s="67" t="str">
        <f t="shared" si="8"/>
        <v>*</v>
      </c>
      <c r="AF35" s="67" t="str">
        <f t="shared" si="9"/>
        <v>*</v>
      </c>
      <c r="AG35" s="67" t="str">
        <f t="shared" si="10"/>
        <v>*</v>
      </c>
      <c r="AH35" s="67" t="str">
        <f t="shared" si="11"/>
        <v>*</v>
      </c>
      <c r="AI35" s="67" t="str">
        <f t="shared" si="12"/>
        <v>*</v>
      </c>
      <c r="AJ35" s="67" t="str">
        <f t="shared" si="13"/>
        <v>*</v>
      </c>
      <c r="AK35" s="11" t="str">
        <f t="shared" si="14"/>
        <v>*</v>
      </c>
      <c r="AL35" s="67" t="str">
        <f t="shared" si="15"/>
        <v>*</v>
      </c>
      <c r="AM35" s="67" t="str">
        <f t="shared" si="16"/>
        <v>*</v>
      </c>
      <c r="AN35" s="67" t="str">
        <f t="shared" si="17"/>
        <v>*</v>
      </c>
      <c r="AO35" s="67" t="str">
        <f t="shared" si="18"/>
        <v>*</v>
      </c>
      <c r="AP35" s="67" t="str">
        <f t="shared" si="19"/>
        <v>*</v>
      </c>
      <c r="AQ35" s="67" t="str">
        <f t="shared" si="20"/>
        <v>*</v>
      </c>
      <c r="AR35" s="67" t="str">
        <f t="shared" si="21"/>
        <v>*</v>
      </c>
      <c r="AS35" s="67" t="str">
        <f t="shared" si="22"/>
        <v>*</v>
      </c>
      <c r="AT35" s="67" t="str">
        <f t="shared" si="23"/>
        <v>*</v>
      </c>
      <c r="AU35" s="11" t="str">
        <f t="shared" si="24"/>
        <v>*</v>
      </c>
      <c r="AV35" s="67" t="str">
        <f t="shared" si="25"/>
        <v>*</v>
      </c>
      <c r="AW35" s="67" t="str">
        <f t="shared" si="26"/>
        <v>*</v>
      </c>
      <c r="AX35" s="67" t="str">
        <f t="shared" si="27"/>
        <v>*</v>
      </c>
      <c r="AY35" s="67" t="str">
        <f t="shared" si="28"/>
        <v>*</v>
      </c>
      <c r="AZ35" s="67" t="str">
        <f t="shared" si="29"/>
        <v>*</v>
      </c>
      <c r="BA35" s="67" t="str">
        <f t="shared" si="30"/>
        <v>*</v>
      </c>
      <c r="BB35" s="67" t="str">
        <f t="shared" si="31"/>
        <v>*</v>
      </c>
      <c r="BC35" s="67" t="str">
        <f t="shared" si="32"/>
        <v>*</v>
      </c>
      <c r="BD35" s="67" t="str">
        <f t="shared" si="33"/>
        <v>*</v>
      </c>
      <c r="BF35" s="54" t="e">
        <f t="shared" si="34"/>
        <v>#VALUE!</v>
      </c>
      <c r="BG35" s="54" t="e">
        <f t="shared" si="35"/>
        <v>#VALUE!</v>
      </c>
      <c r="BH35" s="54" t="e">
        <f t="shared" si="36"/>
        <v>#VALUE!</v>
      </c>
      <c r="BI35" s="54" t="e">
        <f t="shared" si="37"/>
        <v>#VALUE!</v>
      </c>
      <c r="BJ35" s="54" t="e">
        <f t="shared" si="38"/>
        <v>#VALUE!</v>
      </c>
      <c r="BK35" s="54" t="e">
        <f t="shared" si="39"/>
        <v>#VALUE!</v>
      </c>
      <c r="BL35" s="54" t="e">
        <f t="shared" si="40"/>
        <v>#VALUE!</v>
      </c>
      <c r="BM35" s="54" t="e">
        <f t="shared" si="41"/>
        <v>#VALUE!</v>
      </c>
      <c r="BN35" s="54" t="e">
        <f t="shared" si="42"/>
        <v>#VALUE!</v>
      </c>
      <c r="BO35" s="54" t="e">
        <f t="shared" si="43"/>
        <v>#VALUE!</v>
      </c>
      <c r="BP35" s="54" t="e">
        <f t="shared" si="44"/>
        <v>#VALUE!</v>
      </c>
      <c r="BQ35" s="54" t="e">
        <f t="shared" si="45"/>
        <v>#VALUE!</v>
      </c>
      <c r="BR35" s="54" t="e">
        <f t="shared" si="46"/>
        <v>#VALUE!</v>
      </c>
      <c r="BS35" s="54" t="e">
        <f t="shared" si="47"/>
        <v>#VALUE!</v>
      </c>
      <c r="BT35" s="54" t="e">
        <f t="shared" si="48"/>
        <v>#VALUE!</v>
      </c>
    </row>
    <row r="36" spans="1:72">
      <c r="A36" s="193" t="str">
        <f>'Ambient Data'!B33</f>
        <v>*</v>
      </c>
      <c r="B36" s="182" t="s">
        <v>28</v>
      </c>
      <c r="C36" s="182" t="s">
        <v>28</v>
      </c>
      <c r="D36" s="182" t="s">
        <v>28</v>
      </c>
      <c r="E36" s="182" t="s">
        <v>28</v>
      </c>
      <c r="F36" s="95" t="str">
        <f t="shared" si="3"/>
        <v>*</v>
      </c>
      <c r="G36" s="181" t="str">
        <f>IF(ISNUMBER('Ambient Data'!C33),'Ambient Data'!C33,"*")</f>
        <v>*</v>
      </c>
      <c r="H36" s="11" t="str">
        <f>IF(ISNUMBER('Ambient Data'!D33),'Ambient Data'!D33,"*")</f>
        <v>*</v>
      </c>
      <c r="I36" s="67" t="str">
        <f>IF(ISNUMBER('Ambient Data'!M33),'Ambient Data'!M33,"*")</f>
        <v>*</v>
      </c>
      <c r="J36" s="67" t="str">
        <f>IF(ISNUMBER('Ambient Data'!E33),'Ambient Data'!E33,"*")</f>
        <v>*</v>
      </c>
      <c r="K36" s="67" t="str">
        <f>IF(ISNUMBER('Ambient Data'!G33),'Ambient Data'!G33,"*")</f>
        <v>*</v>
      </c>
      <c r="L36" s="67" t="str">
        <f>IF(ISNUMBER('Ambient Data'!H33),'Ambient Data'!H33,"*")</f>
        <v>*</v>
      </c>
      <c r="M36" s="67" t="str">
        <f>IF(ISNUMBER('Ambient Data'!I33),'Ambient Data'!I33,"*")</f>
        <v>*</v>
      </c>
      <c r="N36" s="67" t="str">
        <f>IF(ISNUMBER('Ambient Data'!J33),'Ambient Data'!J33,"*")</f>
        <v>*</v>
      </c>
      <c r="O36" s="67" t="str">
        <f>IF(ISNUMBER('Ambient Data'!K33),'Ambient Data'!K33,"*")</f>
        <v>*</v>
      </c>
      <c r="P36" s="67" t="str">
        <f>IF(ISNUMBER('Ambient Data'!L33),'Ambient Data'!L33,"*")</f>
        <v>*</v>
      </c>
      <c r="Q36" s="11" t="str">
        <f>IF(ISNUMBER('Effluent Data'!C33),'Effluent Data'!C33,"*")</f>
        <v>*</v>
      </c>
      <c r="R36" s="11" t="str">
        <f>IF(ISNUMBER('Effluent Data'!D33),'Effluent Data'!D33,"*")</f>
        <v>*</v>
      </c>
      <c r="S36" s="67" t="str">
        <f>IF(ISNUMBER('Effluent Data'!M33),'Effluent Data'!M33,"*")</f>
        <v>*</v>
      </c>
      <c r="T36" s="67" t="str">
        <f>IF(ISNUMBER('Effluent Data'!E33),'Effluent Data'!E33,"*")</f>
        <v>*</v>
      </c>
      <c r="U36" s="67" t="str">
        <f>IF(ISNUMBER('Effluent Data'!G33),'Effluent Data'!G33,"*")</f>
        <v>*</v>
      </c>
      <c r="V36" s="67" t="str">
        <f>IF(ISNUMBER('Effluent Data'!H33),'Effluent Data'!H33,"*")</f>
        <v>*</v>
      </c>
      <c r="W36" s="67" t="str">
        <f>IF(ISNUMBER('Effluent Data'!I33),'Effluent Data'!I33,"*")</f>
        <v>*</v>
      </c>
      <c r="X36" s="67" t="str">
        <f>IF(ISNUMBER('Effluent Data'!J33),'Effluent Data'!J33,"*")</f>
        <v>*</v>
      </c>
      <c r="Y36" s="67" t="str">
        <f>IF(ISNUMBER('Effluent Data'!K33),'Effluent Data'!K33,"*")</f>
        <v>*</v>
      </c>
      <c r="Z36" s="67" t="str">
        <f>IF(ISNUMBER('Effluent Data'!L33),'Effluent Data'!L33,"*")</f>
        <v>*</v>
      </c>
      <c r="AA36" s="11" t="str">
        <f t="shared" si="4"/>
        <v>*</v>
      </c>
      <c r="AB36" s="67" t="str">
        <f t="shared" si="5"/>
        <v>*</v>
      </c>
      <c r="AC36" s="67" t="str">
        <f t="shared" si="6"/>
        <v>*</v>
      </c>
      <c r="AD36" s="67" t="str">
        <f t="shared" si="7"/>
        <v>*</v>
      </c>
      <c r="AE36" s="67" t="str">
        <f t="shared" si="8"/>
        <v>*</v>
      </c>
      <c r="AF36" s="67" t="str">
        <f t="shared" si="9"/>
        <v>*</v>
      </c>
      <c r="AG36" s="67" t="str">
        <f t="shared" si="10"/>
        <v>*</v>
      </c>
      <c r="AH36" s="67" t="str">
        <f t="shared" si="11"/>
        <v>*</v>
      </c>
      <c r="AI36" s="67" t="str">
        <f t="shared" si="12"/>
        <v>*</v>
      </c>
      <c r="AJ36" s="67" t="str">
        <f t="shared" si="13"/>
        <v>*</v>
      </c>
      <c r="AK36" s="11" t="str">
        <f t="shared" si="14"/>
        <v>*</v>
      </c>
      <c r="AL36" s="67" t="str">
        <f t="shared" si="15"/>
        <v>*</v>
      </c>
      <c r="AM36" s="67" t="str">
        <f t="shared" si="16"/>
        <v>*</v>
      </c>
      <c r="AN36" s="67" t="str">
        <f t="shared" si="17"/>
        <v>*</v>
      </c>
      <c r="AO36" s="67" t="str">
        <f t="shared" si="18"/>
        <v>*</v>
      </c>
      <c r="AP36" s="67" t="str">
        <f t="shared" si="19"/>
        <v>*</v>
      </c>
      <c r="AQ36" s="67" t="str">
        <f t="shared" si="20"/>
        <v>*</v>
      </c>
      <c r="AR36" s="67" t="str">
        <f t="shared" si="21"/>
        <v>*</v>
      </c>
      <c r="AS36" s="67" t="str">
        <f t="shared" si="22"/>
        <v>*</v>
      </c>
      <c r="AT36" s="67" t="str">
        <f t="shared" si="23"/>
        <v>*</v>
      </c>
      <c r="AU36" s="11" t="str">
        <f t="shared" si="24"/>
        <v>*</v>
      </c>
      <c r="AV36" s="67" t="str">
        <f t="shared" si="25"/>
        <v>*</v>
      </c>
      <c r="AW36" s="67" t="str">
        <f t="shared" si="26"/>
        <v>*</v>
      </c>
      <c r="AX36" s="67" t="str">
        <f t="shared" si="27"/>
        <v>*</v>
      </c>
      <c r="AY36" s="67" t="str">
        <f t="shared" si="28"/>
        <v>*</v>
      </c>
      <c r="AZ36" s="67" t="str">
        <f t="shared" si="29"/>
        <v>*</v>
      </c>
      <c r="BA36" s="67" t="str">
        <f t="shared" si="30"/>
        <v>*</v>
      </c>
      <c r="BB36" s="67" t="str">
        <f t="shared" si="31"/>
        <v>*</v>
      </c>
      <c r="BC36" s="67" t="str">
        <f t="shared" si="32"/>
        <v>*</v>
      </c>
      <c r="BD36" s="67" t="str">
        <f t="shared" si="33"/>
        <v>*</v>
      </c>
      <c r="BF36" s="54" t="e">
        <f t="shared" si="34"/>
        <v>#VALUE!</v>
      </c>
      <c r="BG36" s="54" t="e">
        <f t="shared" si="35"/>
        <v>#VALUE!</v>
      </c>
      <c r="BH36" s="54" t="e">
        <f t="shared" si="36"/>
        <v>#VALUE!</v>
      </c>
      <c r="BI36" s="54" t="e">
        <f t="shared" si="37"/>
        <v>#VALUE!</v>
      </c>
      <c r="BJ36" s="54" t="e">
        <f t="shared" si="38"/>
        <v>#VALUE!</v>
      </c>
      <c r="BK36" s="54" t="e">
        <f t="shared" si="39"/>
        <v>#VALUE!</v>
      </c>
      <c r="BL36" s="54" t="e">
        <f t="shared" si="40"/>
        <v>#VALUE!</v>
      </c>
      <c r="BM36" s="54" t="e">
        <f t="shared" si="41"/>
        <v>#VALUE!</v>
      </c>
      <c r="BN36" s="54" t="e">
        <f t="shared" si="42"/>
        <v>#VALUE!</v>
      </c>
      <c r="BO36" s="54" t="e">
        <f t="shared" si="43"/>
        <v>#VALUE!</v>
      </c>
      <c r="BP36" s="54" t="e">
        <f t="shared" si="44"/>
        <v>#VALUE!</v>
      </c>
      <c r="BQ36" s="54" t="e">
        <f t="shared" si="45"/>
        <v>#VALUE!</v>
      </c>
      <c r="BR36" s="54" t="e">
        <f t="shared" si="46"/>
        <v>#VALUE!</v>
      </c>
      <c r="BS36" s="54" t="e">
        <f t="shared" si="47"/>
        <v>#VALUE!</v>
      </c>
      <c r="BT36" s="54" t="e">
        <f t="shared" si="48"/>
        <v>#VALUE!</v>
      </c>
    </row>
    <row r="37" spans="1:72">
      <c r="A37" s="193" t="str">
        <f>'Ambient Data'!B34</f>
        <v>*</v>
      </c>
      <c r="B37" s="182" t="s">
        <v>28</v>
      </c>
      <c r="C37" s="182" t="s">
        <v>28</v>
      </c>
      <c r="D37" s="182" t="s">
        <v>28</v>
      </c>
      <c r="E37" s="182" t="s">
        <v>28</v>
      </c>
      <c r="F37" s="95" t="str">
        <f t="shared" si="3"/>
        <v>*</v>
      </c>
      <c r="G37" s="181" t="str">
        <f>IF(ISNUMBER('Ambient Data'!C34),'Ambient Data'!C34,"*")</f>
        <v>*</v>
      </c>
      <c r="H37" s="11" t="str">
        <f>IF(ISNUMBER('Ambient Data'!D34),'Ambient Data'!D34,"*")</f>
        <v>*</v>
      </c>
      <c r="I37" s="67" t="str">
        <f>IF(ISNUMBER('Ambient Data'!M34),'Ambient Data'!M34,"*")</f>
        <v>*</v>
      </c>
      <c r="J37" s="67" t="str">
        <f>IF(ISNUMBER('Ambient Data'!E34),'Ambient Data'!E34,"*")</f>
        <v>*</v>
      </c>
      <c r="K37" s="67" t="str">
        <f>IF(ISNUMBER('Ambient Data'!G34),'Ambient Data'!G34,"*")</f>
        <v>*</v>
      </c>
      <c r="L37" s="67" t="str">
        <f>IF(ISNUMBER('Ambient Data'!H34),'Ambient Data'!H34,"*")</f>
        <v>*</v>
      </c>
      <c r="M37" s="67" t="str">
        <f>IF(ISNUMBER('Ambient Data'!I34),'Ambient Data'!I34,"*")</f>
        <v>*</v>
      </c>
      <c r="N37" s="67" t="str">
        <f>IF(ISNUMBER('Ambient Data'!J34),'Ambient Data'!J34,"*")</f>
        <v>*</v>
      </c>
      <c r="O37" s="67" t="str">
        <f>IF(ISNUMBER('Ambient Data'!K34),'Ambient Data'!K34,"*")</f>
        <v>*</v>
      </c>
      <c r="P37" s="67" t="str">
        <f>IF(ISNUMBER('Ambient Data'!L34),'Ambient Data'!L34,"*")</f>
        <v>*</v>
      </c>
      <c r="Q37" s="11" t="str">
        <f>IF(ISNUMBER('Effluent Data'!C34),'Effluent Data'!C34,"*")</f>
        <v>*</v>
      </c>
      <c r="R37" s="11" t="str">
        <f>IF(ISNUMBER('Effluent Data'!D34),'Effluent Data'!D34,"*")</f>
        <v>*</v>
      </c>
      <c r="S37" s="67" t="str">
        <f>IF(ISNUMBER('Effluent Data'!M34),'Effluent Data'!M34,"*")</f>
        <v>*</v>
      </c>
      <c r="T37" s="67" t="str">
        <f>IF(ISNUMBER('Effluent Data'!E34),'Effluent Data'!E34,"*")</f>
        <v>*</v>
      </c>
      <c r="U37" s="67" t="str">
        <f>IF(ISNUMBER('Effluent Data'!G34),'Effluent Data'!G34,"*")</f>
        <v>*</v>
      </c>
      <c r="V37" s="67" t="str">
        <f>IF(ISNUMBER('Effluent Data'!H34),'Effluent Data'!H34,"*")</f>
        <v>*</v>
      </c>
      <c r="W37" s="67" t="str">
        <f>IF(ISNUMBER('Effluent Data'!I34),'Effluent Data'!I34,"*")</f>
        <v>*</v>
      </c>
      <c r="X37" s="67" t="str">
        <f>IF(ISNUMBER('Effluent Data'!J34),'Effluent Data'!J34,"*")</f>
        <v>*</v>
      </c>
      <c r="Y37" s="67" t="str">
        <f>IF(ISNUMBER('Effluent Data'!K34),'Effluent Data'!K34,"*")</f>
        <v>*</v>
      </c>
      <c r="Z37" s="67" t="str">
        <f>IF(ISNUMBER('Effluent Data'!L34),'Effluent Data'!L34,"*")</f>
        <v>*</v>
      </c>
      <c r="AA37" s="11" t="str">
        <f t="shared" si="4"/>
        <v>*</v>
      </c>
      <c r="AB37" s="67" t="str">
        <f t="shared" si="5"/>
        <v>*</v>
      </c>
      <c r="AC37" s="67" t="str">
        <f t="shared" si="6"/>
        <v>*</v>
      </c>
      <c r="AD37" s="67" t="str">
        <f t="shared" si="7"/>
        <v>*</v>
      </c>
      <c r="AE37" s="67" t="str">
        <f t="shared" si="8"/>
        <v>*</v>
      </c>
      <c r="AF37" s="67" t="str">
        <f t="shared" si="9"/>
        <v>*</v>
      </c>
      <c r="AG37" s="67" t="str">
        <f t="shared" si="10"/>
        <v>*</v>
      </c>
      <c r="AH37" s="67" t="str">
        <f t="shared" si="11"/>
        <v>*</v>
      </c>
      <c r="AI37" s="67" t="str">
        <f t="shared" si="12"/>
        <v>*</v>
      </c>
      <c r="AJ37" s="67" t="str">
        <f t="shared" si="13"/>
        <v>*</v>
      </c>
      <c r="AK37" s="11" t="str">
        <f t="shared" si="14"/>
        <v>*</v>
      </c>
      <c r="AL37" s="67" t="str">
        <f t="shared" si="15"/>
        <v>*</v>
      </c>
      <c r="AM37" s="67" t="str">
        <f t="shared" si="16"/>
        <v>*</v>
      </c>
      <c r="AN37" s="67" t="str">
        <f t="shared" si="17"/>
        <v>*</v>
      </c>
      <c r="AO37" s="67" t="str">
        <f t="shared" si="18"/>
        <v>*</v>
      </c>
      <c r="AP37" s="67" t="str">
        <f t="shared" si="19"/>
        <v>*</v>
      </c>
      <c r="AQ37" s="67" t="str">
        <f t="shared" si="20"/>
        <v>*</v>
      </c>
      <c r="AR37" s="67" t="str">
        <f t="shared" si="21"/>
        <v>*</v>
      </c>
      <c r="AS37" s="67" t="str">
        <f t="shared" si="22"/>
        <v>*</v>
      </c>
      <c r="AT37" s="67" t="str">
        <f t="shared" si="23"/>
        <v>*</v>
      </c>
      <c r="AU37" s="11" t="str">
        <f t="shared" si="24"/>
        <v>*</v>
      </c>
      <c r="AV37" s="67" t="str">
        <f t="shared" si="25"/>
        <v>*</v>
      </c>
      <c r="AW37" s="67" t="str">
        <f t="shared" si="26"/>
        <v>*</v>
      </c>
      <c r="AX37" s="67" t="str">
        <f t="shared" si="27"/>
        <v>*</v>
      </c>
      <c r="AY37" s="67" t="str">
        <f t="shared" si="28"/>
        <v>*</v>
      </c>
      <c r="AZ37" s="67" t="str">
        <f t="shared" si="29"/>
        <v>*</v>
      </c>
      <c r="BA37" s="67" t="str">
        <f t="shared" si="30"/>
        <v>*</v>
      </c>
      <c r="BB37" s="67" t="str">
        <f t="shared" si="31"/>
        <v>*</v>
      </c>
      <c r="BC37" s="67" t="str">
        <f t="shared" si="32"/>
        <v>*</v>
      </c>
      <c r="BD37" s="67" t="str">
        <f t="shared" si="33"/>
        <v>*</v>
      </c>
      <c r="BF37" s="54" t="e">
        <f t="shared" si="34"/>
        <v>#VALUE!</v>
      </c>
      <c r="BG37" s="54" t="e">
        <f t="shared" si="35"/>
        <v>#VALUE!</v>
      </c>
      <c r="BH37" s="54" t="e">
        <f t="shared" si="36"/>
        <v>#VALUE!</v>
      </c>
      <c r="BI37" s="54" t="e">
        <f t="shared" si="37"/>
        <v>#VALUE!</v>
      </c>
      <c r="BJ37" s="54" t="e">
        <f t="shared" si="38"/>
        <v>#VALUE!</v>
      </c>
      <c r="BK37" s="54" t="e">
        <f t="shared" si="39"/>
        <v>#VALUE!</v>
      </c>
      <c r="BL37" s="54" t="e">
        <f t="shared" si="40"/>
        <v>#VALUE!</v>
      </c>
      <c r="BM37" s="54" t="e">
        <f t="shared" si="41"/>
        <v>#VALUE!</v>
      </c>
      <c r="BN37" s="54" t="e">
        <f t="shared" si="42"/>
        <v>#VALUE!</v>
      </c>
      <c r="BO37" s="54" t="e">
        <f t="shared" si="43"/>
        <v>#VALUE!</v>
      </c>
      <c r="BP37" s="54" t="e">
        <f t="shared" si="44"/>
        <v>#VALUE!</v>
      </c>
      <c r="BQ37" s="54" t="e">
        <f t="shared" si="45"/>
        <v>#VALUE!</v>
      </c>
      <c r="BR37" s="54" t="e">
        <f t="shared" si="46"/>
        <v>#VALUE!</v>
      </c>
      <c r="BS37" s="54" t="e">
        <f t="shared" si="47"/>
        <v>#VALUE!</v>
      </c>
      <c r="BT37" s="54" t="e">
        <f t="shared" si="48"/>
        <v>#VALUE!</v>
      </c>
    </row>
    <row r="38" spans="1:72">
      <c r="A38" s="193" t="str">
        <f>'Ambient Data'!B35</f>
        <v>*</v>
      </c>
      <c r="B38" s="182" t="s">
        <v>28</v>
      </c>
      <c r="C38" s="182" t="s">
        <v>28</v>
      </c>
      <c r="D38" s="182" t="s">
        <v>28</v>
      </c>
      <c r="E38" s="182" t="s">
        <v>28</v>
      </c>
      <c r="F38" s="95" t="str">
        <f t="shared" si="3"/>
        <v>*</v>
      </c>
      <c r="G38" s="181" t="str">
        <f>IF(ISNUMBER('Ambient Data'!C35),'Ambient Data'!C35,"*")</f>
        <v>*</v>
      </c>
      <c r="H38" s="11" t="str">
        <f>IF(ISNUMBER('Ambient Data'!D35),'Ambient Data'!D35,"*")</f>
        <v>*</v>
      </c>
      <c r="I38" s="67" t="str">
        <f>IF(ISNUMBER('Ambient Data'!M35),'Ambient Data'!M35,"*")</f>
        <v>*</v>
      </c>
      <c r="J38" s="67" t="str">
        <f>IF(ISNUMBER('Ambient Data'!E35),'Ambient Data'!E35,"*")</f>
        <v>*</v>
      </c>
      <c r="K38" s="67" t="str">
        <f>IF(ISNUMBER('Ambient Data'!G35),'Ambient Data'!G35,"*")</f>
        <v>*</v>
      </c>
      <c r="L38" s="67" t="str">
        <f>IF(ISNUMBER('Ambient Data'!H35),'Ambient Data'!H35,"*")</f>
        <v>*</v>
      </c>
      <c r="M38" s="67" t="str">
        <f>IF(ISNUMBER('Ambient Data'!I35),'Ambient Data'!I35,"*")</f>
        <v>*</v>
      </c>
      <c r="N38" s="67" t="str">
        <f>IF(ISNUMBER('Ambient Data'!J35),'Ambient Data'!J35,"*")</f>
        <v>*</v>
      </c>
      <c r="O38" s="67" t="str">
        <f>IF(ISNUMBER('Ambient Data'!K35),'Ambient Data'!K35,"*")</f>
        <v>*</v>
      </c>
      <c r="P38" s="67" t="str">
        <f>IF(ISNUMBER('Ambient Data'!L35),'Ambient Data'!L35,"*")</f>
        <v>*</v>
      </c>
      <c r="Q38" s="11" t="str">
        <f>IF(ISNUMBER('Effluent Data'!C35),'Effluent Data'!C35,"*")</f>
        <v>*</v>
      </c>
      <c r="R38" s="11" t="str">
        <f>IF(ISNUMBER('Effluent Data'!D35),'Effluent Data'!D35,"*")</f>
        <v>*</v>
      </c>
      <c r="S38" s="67" t="str">
        <f>IF(ISNUMBER('Effluent Data'!M35),'Effluent Data'!M35,"*")</f>
        <v>*</v>
      </c>
      <c r="T38" s="67" t="str">
        <f>IF(ISNUMBER('Effluent Data'!E35),'Effluent Data'!E35,"*")</f>
        <v>*</v>
      </c>
      <c r="U38" s="67" t="str">
        <f>IF(ISNUMBER('Effluent Data'!G35),'Effluent Data'!G35,"*")</f>
        <v>*</v>
      </c>
      <c r="V38" s="67" t="str">
        <f>IF(ISNUMBER('Effluent Data'!H35),'Effluent Data'!H35,"*")</f>
        <v>*</v>
      </c>
      <c r="W38" s="67" t="str">
        <f>IF(ISNUMBER('Effluent Data'!I35),'Effluent Data'!I35,"*")</f>
        <v>*</v>
      </c>
      <c r="X38" s="67" t="str">
        <f>IF(ISNUMBER('Effluent Data'!J35),'Effluent Data'!J35,"*")</f>
        <v>*</v>
      </c>
      <c r="Y38" s="67" t="str">
        <f>IF(ISNUMBER('Effluent Data'!K35),'Effluent Data'!K35,"*")</f>
        <v>*</v>
      </c>
      <c r="Z38" s="67" t="str">
        <f>IF(ISNUMBER('Effluent Data'!L35),'Effluent Data'!L35,"*")</f>
        <v>*</v>
      </c>
      <c r="AA38" s="11" t="str">
        <f t="shared" si="4"/>
        <v>*</v>
      </c>
      <c r="AB38" s="67" t="str">
        <f t="shared" si="5"/>
        <v>*</v>
      </c>
      <c r="AC38" s="67" t="str">
        <f t="shared" si="6"/>
        <v>*</v>
      </c>
      <c r="AD38" s="67" t="str">
        <f t="shared" si="7"/>
        <v>*</v>
      </c>
      <c r="AE38" s="67" t="str">
        <f t="shared" si="8"/>
        <v>*</v>
      </c>
      <c r="AF38" s="67" t="str">
        <f t="shared" si="9"/>
        <v>*</v>
      </c>
      <c r="AG38" s="67" t="str">
        <f t="shared" si="10"/>
        <v>*</v>
      </c>
      <c r="AH38" s="67" t="str">
        <f t="shared" si="11"/>
        <v>*</v>
      </c>
      <c r="AI38" s="67" t="str">
        <f t="shared" si="12"/>
        <v>*</v>
      </c>
      <c r="AJ38" s="67" t="str">
        <f t="shared" si="13"/>
        <v>*</v>
      </c>
      <c r="AK38" s="11" t="str">
        <f t="shared" si="14"/>
        <v>*</v>
      </c>
      <c r="AL38" s="67" t="str">
        <f t="shared" si="15"/>
        <v>*</v>
      </c>
      <c r="AM38" s="67" t="str">
        <f t="shared" si="16"/>
        <v>*</v>
      </c>
      <c r="AN38" s="67" t="str">
        <f t="shared" si="17"/>
        <v>*</v>
      </c>
      <c r="AO38" s="67" t="str">
        <f t="shared" si="18"/>
        <v>*</v>
      </c>
      <c r="AP38" s="67" t="str">
        <f t="shared" si="19"/>
        <v>*</v>
      </c>
      <c r="AQ38" s="67" t="str">
        <f t="shared" si="20"/>
        <v>*</v>
      </c>
      <c r="AR38" s="67" t="str">
        <f t="shared" si="21"/>
        <v>*</v>
      </c>
      <c r="AS38" s="67" t="str">
        <f t="shared" si="22"/>
        <v>*</v>
      </c>
      <c r="AT38" s="67" t="str">
        <f t="shared" si="23"/>
        <v>*</v>
      </c>
      <c r="AU38" s="11" t="str">
        <f t="shared" si="24"/>
        <v>*</v>
      </c>
      <c r="AV38" s="67" t="str">
        <f t="shared" si="25"/>
        <v>*</v>
      </c>
      <c r="AW38" s="67" t="str">
        <f t="shared" si="26"/>
        <v>*</v>
      </c>
      <c r="AX38" s="67" t="str">
        <f t="shared" si="27"/>
        <v>*</v>
      </c>
      <c r="AY38" s="67" t="str">
        <f t="shared" si="28"/>
        <v>*</v>
      </c>
      <c r="AZ38" s="67" t="str">
        <f t="shared" si="29"/>
        <v>*</v>
      </c>
      <c r="BA38" s="67" t="str">
        <f t="shared" si="30"/>
        <v>*</v>
      </c>
      <c r="BB38" s="67" t="str">
        <f t="shared" si="31"/>
        <v>*</v>
      </c>
      <c r="BC38" s="67" t="str">
        <f t="shared" si="32"/>
        <v>*</v>
      </c>
      <c r="BD38" s="67" t="str">
        <f t="shared" si="33"/>
        <v>*</v>
      </c>
      <c r="BF38" s="54" t="e">
        <f t="shared" si="34"/>
        <v>#VALUE!</v>
      </c>
      <c r="BG38" s="54" t="e">
        <f t="shared" si="35"/>
        <v>#VALUE!</v>
      </c>
      <c r="BH38" s="54" t="e">
        <f t="shared" si="36"/>
        <v>#VALUE!</v>
      </c>
      <c r="BI38" s="54" t="e">
        <f t="shared" si="37"/>
        <v>#VALUE!</v>
      </c>
      <c r="BJ38" s="54" t="e">
        <f t="shared" si="38"/>
        <v>#VALUE!</v>
      </c>
      <c r="BK38" s="54" t="e">
        <f t="shared" si="39"/>
        <v>#VALUE!</v>
      </c>
      <c r="BL38" s="54" t="e">
        <f t="shared" si="40"/>
        <v>#VALUE!</v>
      </c>
      <c r="BM38" s="54" t="e">
        <f t="shared" si="41"/>
        <v>#VALUE!</v>
      </c>
      <c r="BN38" s="54" t="e">
        <f t="shared" si="42"/>
        <v>#VALUE!</v>
      </c>
      <c r="BO38" s="54" t="e">
        <f t="shared" si="43"/>
        <v>#VALUE!</v>
      </c>
      <c r="BP38" s="54" t="e">
        <f t="shared" si="44"/>
        <v>#VALUE!</v>
      </c>
      <c r="BQ38" s="54" t="e">
        <f t="shared" si="45"/>
        <v>#VALUE!</v>
      </c>
      <c r="BR38" s="54" t="e">
        <f t="shared" si="46"/>
        <v>#VALUE!</v>
      </c>
      <c r="BS38" s="54" t="e">
        <f t="shared" si="47"/>
        <v>#VALUE!</v>
      </c>
      <c r="BT38" s="54" t="e">
        <f t="shared" si="48"/>
        <v>#VALUE!</v>
      </c>
    </row>
    <row r="39" spans="1:72">
      <c r="A39" s="193" t="str">
        <f>'Ambient Data'!B36</f>
        <v>*</v>
      </c>
      <c r="B39" s="182" t="s">
        <v>28</v>
      </c>
      <c r="C39" s="182" t="s">
        <v>28</v>
      </c>
      <c r="D39" s="182" t="s">
        <v>28</v>
      </c>
      <c r="E39" s="182" t="s">
        <v>28</v>
      </c>
      <c r="F39" s="95" t="str">
        <f t="shared" si="3"/>
        <v>*</v>
      </c>
      <c r="G39" s="181" t="str">
        <f>IF(ISNUMBER('Ambient Data'!C36),'Ambient Data'!C36,"*")</f>
        <v>*</v>
      </c>
      <c r="H39" s="11" t="str">
        <f>IF(ISNUMBER('Ambient Data'!D36),'Ambient Data'!D36,"*")</f>
        <v>*</v>
      </c>
      <c r="I39" s="67" t="str">
        <f>IF(ISNUMBER('Ambient Data'!M36),'Ambient Data'!M36,"*")</f>
        <v>*</v>
      </c>
      <c r="J39" s="67" t="str">
        <f>IF(ISNUMBER('Ambient Data'!E36),'Ambient Data'!E36,"*")</f>
        <v>*</v>
      </c>
      <c r="K39" s="67" t="str">
        <f>IF(ISNUMBER('Ambient Data'!G36),'Ambient Data'!G36,"*")</f>
        <v>*</v>
      </c>
      <c r="L39" s="67" t="str">
        <f>IF(ISNUMBER('Ambient Data'!H36),'Ambient Data'!H36,"*")</f>
        <v>*</v>
      </c>
      <c r="M39" s="67" t="str">
        <f>IF(ISNUMBER('Ambient Data'!I36),'Ambient Data'!I36,"*")</f>
        <v>*</v>
      </c>
      <c r="N39" s="67" t="str">
        <f>IF(ISNUMBER('Ambient Data'!J36),'Ambient Data'!J36,"*")</f>
        <v>*</v>
      </c>
      <c r="O39" s="67" t="str">
        <f>IF(ISNUMBER('Ambient Data'!K36),'Ambient Data'!K36,"*")</f>
        <v>*</v>
      </c>
      <c r="P39" s="67" t="str">
        <f>IF(ISNUMBER('Ambient Data'!L36),'Ambient Data'!L36,"*")</f>
        <v>*</v>
      </c>
      <c r="Q39" s="11" t="str">
        <f>IF(ISNUMBER('Effluent Data'!C36),'Effluent Data'!C36,"*")</f>
        <v>*</v>
      </c>
      <c r="R39" s="11" t="str">
        <f>IF(ISNUMBER('Effluent Data'!D36),'Effluent Data'!D36,"*")</f>
        <v>*</v>
      </c>
      <c r="S39" s="67" t="str">
        <f>IF(ISNUMBER('Effluent Data'!M36),'Effluent Data'!M36,"*")</f>
        <v>*</v>
      </c>
      <c r="T39" s="67" t="str">
        <f>IF(ISNUMBER('Effluent Data'!E36),'Effluent Data'!E36,"*")</f>
        <v>*</v>
      </c>
      <c r="U39" s="67" t="str">
        <f>IF(ISNUMBER('Effluent Data'!G36),'Effluent Data'!G36,"*")</f>
        <v>*</v>
      </c>
      <c r="V39" s="67" t="str">
        <f>IF(ISNUMBER('Effluent Data'!H36),'Effluent Data'!H36,"*")</f>
        <v>*</v>
      </c>
      <c r="W39" s="67" t="str">
        <f>IF(ISNUMBER('Effluent Data'!I36),'Effluent Data'!I36,"*")</f>
        <v>*</v>
      </c>
      <c r="X39" s="67" t="str">
        <f>IF(ISNUMBER('Effluent Data'!J36),'Effluent Data'!J36,"*")</f>
        <v>*</v>
      </c>
      <c r="Y39" s="67" t="str">
        <f>IF(ISNUMBER('Effluent Data'!K36),'Effluent Data'!K36,"*")</f>
        <v>*</v>
      </c>
      <c r="Z39" s="67" t="str">
        <f>IF(ISNUMBER('Effluent Data'!L36),'Effluent Data'!L36,"*")</f>
        <v>*</v>
      </c>
      <c r="AA39" s="11" t="str">
        <f t="shared" si="4"/>
        <v>*</v>
      </c>
      <c r="AB39" s="67" t="str">
        <f t="shared" si="5"/>
        <v>*</v>
      </c>
      <c r="AC39" s="67" t="str">
        <f t="shared" si="6"/>
        <v>*</v>
      </c>
      <c r="AD39" s="67" t="str">
        <f t="shared" si="7"/>
        <v>*</v>
      </c>
      <c r="AE39" s="67" t="str">
        <f t="shared" si="8"/>
        <v>*</v>
      </c>
      <c r="AF39" s="67" t="str">
        <f t="shared" si="9"/>
        <v>*</v>
      </c>
      <c r="AG39" s="67" t="str">
        <f t="shared" si="10"/>
        <v>*</v>
      </c>
      <c r="AH39" s="67" t="str">
        <f t="shared" si="11"/>
        <v>*</v>
      </c>
      <c r="AI39" s="67" t="str">
        <f t="shared" si="12"/>
        <v>*</v>
      </c>
      <c r="AJ39" s="67" t="str">
        <f t="shared" si="13"/>
        <v>*</v>
      </c>
      <c r="AK39" s="11" t="str">
        <f t="shared" si="14"/>
        <v>*</v>
      </c>
      <c r="AL39" s="67" t="str">
        <f t="shared" si="15"/>
        <v>*</v>
      </c>
      <c r="AM39" s="67" t="str">
        <f t="shared" si="16"/>
        <v>*</v>
      </c>
      <c r="AN39" s="67" t="str">
        <f t="shared" si="17"/>
        <v>*</v>
      </c>
      <c r="AO39" s="67" t="str">
        <f t="shared" si="18"/>
        <v>*</v>
      </c>
      <c r="AP39" s="67" t="str">
        <f t="shared" si="19"/>
        <v>*</v>
      </c>
      <c r="AQ39" s="67" t="str">
        <f t="shared" si="20"/>
        <v>*</v>
      </c>
      <c r="AR39" s="67" t="str">
        <f t="shared" si="21"/>
        <v>*</v>
      </c>
      <c r="AS39" s="67" t="str">
        <f t="shared" si="22"/>
        <v>*</v>
      </c>
      <c r="AT39" s="67" t="str">
        <f t="shared" si="23"/>
        <v>*</v>
      </c>
      <c r="AU39" s="11" t="str">
        <f t="shared" si="24"/>
        <v>*</v>
      </c>
      <c r="AV39" s="67" t="str">
        <f t="shared" si="25"/>
        <v>*</v>
      </c>
      <c r="AW39" s="67" t="str">
        <f t="shared" si="26"/>
        <v>*</v>
      </c>
      <c r="AX39" s="67" t="str">
        <f t="shared" si="27"/>
        <v>*</v>
      </c>
      <c r="AY39" s="67" t="str">
        <f t="shared" si="28"/>
        <v>*</v>
      </c>
      <c r="AZ39" s="67" t="str">
        <f t="shared" si="29"/>
        <v>*</v>
      </c>
      <c r="BA39" s="67" t="str">
        <f t="shared" si="30"/>
        <v>*</v>
      </c>
      <c r="BB39" s="67" t="str">
        <f t="shared" si="31"/>
        <v>*</v>
      </c>
      <c r="BC39" s="67" t="str">
        <f t="shared" si="32"/>
        <v>*</v>
      </c>
      <c r="BD39" s="67" t="str">
        <f t="shared" si="33"/>
        <v>*</v>
      </c>
      <c r="BF39" s="54" t="e">
        <f t="shared" si="34"/>
        <v>#VALUE!</v>
      </c>
      <c r="BG39" s="54" t="e">
        <f t="shared" si="35"/>
        <v>#VALUE!</v>
      </c>
      <c r="BH39" s="54" t="e">
        <f t="shared" si="36"/>
        <v>#VALUE!</v>
      </c>
      <c r="BI39" s="54" t="e">
        <f t="shared" si="37"/>
        <v>#VALUE!</v>
      </c>
      <c r="BJ39" s="54" t="e">
        <f t="shared" si="38"/>
        <v>#VALUE!</v>
      </c>
      <c r="BK39" s="54" t="e">
        <f t="shared" si="39"/>
        <v>#VALUE!</v>
      </c>
      <c r="BL39" s="54" t="e">
        <f t="shared" si="40"/>
        <v>#VALUE!</v>
      </c>
      <c r="BM39" s="54" t="e">
        <f t="shared" si="41"/>
        <v>#VALUE!</v>
      </c>
      <c r="BN39" s="54" t="e">
        <f t="shared" si="42"/>
        <v>#VALUE!</v>
      </c>
      <c r="BO39" s="54" t="e">
        <f t="shared" si="43"/>
        <v>#VALUE!</v>
      </c>
      <c r="BP39" s="54" t="e">
        <f t="shared" si="44"/>
        <v>#VALUE!</v>
      </c>
      <c r="BQ39" s="54" t="e">
        <f t="shared" si="45"/>
        <v>#VALUE!</v>
      </c>
      <c r="BR39" s="54" t="e">
        <f t="shared" si="46"/>
        <v>#VALUE!</v>
      </c>
      <c r="BS39" s="54" t="e">
        <f t="shared" si="47"/>
        <v>#VALUE!</v>
      </c>
      <c r="BT39" s="54" t="e">
        <f t="shared" si="48"/>
        <v>#VALUE!</v>
      </c>
    </row>
    <row r="40" spans="1:72">
      <c r="A40" s="193" t="str">
        <f>'Ambient Data'!B37</f>
        <v>*</v>
      </c>
      <c r="B40" s="182" t="s">
        <v>28</v>
      </c>
      <c r="C40" s="182" t="s">
        <v>28</v>
      </c>
      <c r="D40" s="182" t="s">
        <v>28</v>
      </c>
      <c r="E40" s="182" t="s">
        <v>28</v>
      </c>
      <c r="F40" s="95" t="str">
        <f t="shared" si="3"/>
        <v>*</v>
      </c>
      <c r="G40" s="181" t="str">
        <f>IF(ISNUMBER('Ambient Data'!C37),'Ambient Data'!C37,"*")</f>
        <v>*</v>
      </c>
      <c r="H40" s="11" t="str">
        <f>IF(ISNUMBER('Ambient Data'!D37),'Ambient Data'!D37,"*")</f>
        <v>*</v>
      </c>
      <c r="I40" s="67" t="str">
        <f>IF(ISNUMBER('Ambient Data'!M37),'Ambient Data'!M37,"*")</f>
        <v>*</v>
      </c>
      <c r="J40" s="67" t="str">
        <f>IF(ISNUMBER('Ambient Data'!E37),'Ambient Data'!E37,"*")</f>
        <v>*</v>
      </c>
      <c r="K40" s="67" t="str">
        <f>IF(ISNUMBER('Ambient Data'!G37),'Ambient Data'!G37,"*")</f>
        <v>*</v>
      </c>
      <c r="L40" s="67" t="str">
        <f>IF(ISNUMBER('Ambient Data'!H37),'Ambient Data'!H37,"*")</f>
        <v>*</v>
      </c>
      <c r="M40" s="67" t="str">
        <f>IF(ISNUMBER('Ambient Data'!I37),'Ambient Data'!I37,"*")</f>
        <v>*</v>
      </c>
      <c r="N40" s="67" t="str">
        <f>IF(ISNUMBER('Ambient Data'!J37),'Ambient Data'!J37,"*")</f>
        <v>*</v>
      </c>
      <c r="O40" s="67" t="str">
        <f>IF(ISNUMBER('Ambient Data'!K37),'Ambient Data'!K37,"*")</f>
        <v>*</v>
      </c>
      <c r="P40" s="67" t="str">
        <f>IF(ISNUMBER('Ambient Data'!L37),'Ambient Data'!L37,"*")</f>
        <v>*</v>
      </c>
      <c r="Q40" s="11" t="str">
        <f>IF(ISNUMBER('Effluent Data'!C37),'Effluent Data'!C37,"*")</f>
        <v>*</v>
      </c>
      <c r="R40" s="11" t="str">
        <f>IF(ISNUMBER('Effluent Data'!D37),'Effluent Data'!D37,"*")</f>
        <v>*</v>
      </c>
      <c r="S40" s="67" t="str">
        <f>IF(ISNUMBER('Effluent Data'!M37),'Effluent Data'!M37,"*")</f>
        <v>*</v>
      </c>
      <c r="T40" s="67" t="str">
        <f>IF(ISNUMBER('Effluent Data'!E37),'Effluent Data'!E37,"*")</f>
        <v>*</v>
      </c>
      <c r="U40" s="67" t="str">
        <f>IF(ISNUMBER('Effluent Data'!G37),'Effluent Data'!G37,"*")</f>
        <v>*</v>
      </c>
      <c r="V40" s="67" t="str">
        <f>IF(ISNUMBER('Effluent Data'!H37),'Effluent Data'!H37,"*")</f>
        <v>*</v>
      </c>
      <c r="W40" s="67" t="str">
        <f>IF(ISNUMBER('Effluent Data'!I37),'Effluent Data'!I37,"*")</f>
        <v>*</v>
      </c>
      <c r="X40" s="67" t="str">
        <f>IF(ISNUMBER('Effluent Data'!J37),'Effluent Data'!J37,"*")</f>
        <v>*</v>
      </c>
      <c r="Y40" s="67" t="str">
        <f>IF(ISNUMBER('Effluent Data'!K37),'Effluent Data'!K37,"*")</f>
        <v>*</v>
      </c>
      <c r="Z40" s="67" t="str">
        <f>IF(ISNUMBER('Effluent Data'!L37),'Effluent Data'!L37,"*")</f>
        <v>*</v>
      </c>
      <c r="AA40" s="11" t="str">
        <f t="shared" si="4"/>
        <v>*</v>
      </c>
      <c r="AB40" s="67" t="str">
        <f t="shared" si="5"/>
        <v>*</v>
      </c>
      <c r="AC40" s="67" t="str">
        <f t="shared" si="6"/>
        <v>*</v>
      </c>
      <c r="AD40" s="67" t="str">
        <f t="shared" si="7"/>
        <v>*</v>
      </c>
      <c r="AE40" s="67" t="str">
        <f t="shared" si="8"/>
        <v>*</v>
      </c>
      <c r="AF40" s="67" t="str">
        <f t="shared" si="9"/>
        <v>*</v>
      </c>
      <c r="AG40" s="67" t="str">
        <f t="shared" si="10"/>
        <v>*</v>
      </c>
      <c r="AH40" s="67" t="str">
        <f t="shared" si="11"/>
        <v>*</v>
      </c>
      <c r="AI40" s="67" t="str">
        <f t="shared" si="12"/>
        <v>*</v>
      </c>
      <c r="AJ40" s="67" t="str">
        <f t="shared" si="13"/>
        <v>*</v>
      </c>
      <c r="AK40" s="11" t="str">
        <f t="shared" si="14"/>
        <v>*</v>
      </c>
      <c r="AL40" s="67" t="str">
        <f t="shared" si="15"/>
        <v>*</v>
      </c>
      <c r="AM40" s="67" t="str">
        <f t="shared" si="16"/>
        <v>*</v>
      </c>
      <c r="AN40" s="67" t="str">
        <f t="shared" si="17"/>
        <v>*</v>
      </c>
      <c r="AO40" s="67" t="str">
        <f t="shared" si="18"/>
        <v>*</v>
      </c>
      <c r="AP40" s="67" t="str">
        <f t="shared" si="19"/>
        <v>*</v>
      </c>
      <c r="AQ40" s="67" t="str">
        <f t="shared" si="20"/>
        <v>*</v>
      </c>
      <c r="AR40" s="67" t="str">
        <f t="shared" si="21"/>
        <v>*</v>
      </c>
      <c r="AS40" s="67" t="str">
        <f t="shared" si="22"/>
        <v>*</v>
      </c>
      <c r="AT40" s="67" t="str">
        <f t="shared" si="23"/>
        <v>*</v>
      </c>
      <c r="AU40" s="11" t="str">
        <f t="shared" si="24"/>
        <v>*</v>
      </c>
      <c r="AV40" s="67" t="str">
        <f t="shared" si="25"/>
        <v>*</v>
      </c>
      <c r="AW40" s="67" t="str">
        <f t="shared" si="26"/>
        <v>*</v>
      </c>
      <c r="AX40" s="67" t="str">
        <f t="shared" si="27"/>
        <v>*</v>
      </c>
      <c r="AY40" s="67" t="str">
        <f t="shared" si="28"/>
        <v>*</v>
      </c>
      <c r="AZ40" s="67" t="str">
        <f t="shared" si="29"/>
        <v>*</v>
      </c>
      <c r="BA40" s="67" t="str">
        <f t="shared" si="30"/>
        <v>*</v>
      </c>
      <c r="BB40" s="67" t="str">
        <f t="shared" si="31"/>
        <v>*</v>
      </c>
      <c r="BC40" s="67" t="str">
        <f t="shared" si="32"/>
        <v>*</v>
      </c>
      <c r="BD40" s="67" t="str">
        <f t="shared" si="33"/>
        <v>*</v>
      </c>
      <c r="BF40" s="54" t="e">
        <f t="shared" si="34"/>
        <v>#VALUE!</v>
      </c>
      <c r="BG40" s="54" t="e">
        <f t="shared" si="35"/>
        <v>#VALUE!</v>
      </c>
      <c r="BH40" s="54" t="e">
        <f t="shared" si="36"/>
        <v>#VALUE!</v>
      </c>
      <c r="BI40" s="54" t="e">
        <f t="shared" si="37"/>
        <v>#VALUE!</v>
      </c>
      <c r="BJ40" s="54" t="e">
        <f t="shared" si="38"/>
        <v>#VALUE!</v>
      </c>
      <c r="BK40" s="54" t="e">
        <f t="shared" si="39"/>
        <v>#VALUE!</v>
      </c>
      <c r="BL40" s="54" t="e">
        <f t="shared" si="40"/>
        <v>#VALUE!</v>
      </c>
      <c r="BM40" s="54" t="e">
        <f t="shared" si="41"/>
        <v>#VALUE!</v>
      </c>
      <c r="BN40" s="54" t="e">
        <f t="shared" si="42"/>
        <v>#VALUE!</v>
      </c>
      <c r="BO40" s="54" t="e">
        <f t="shared" si="43"/>
        <v>#VALUE!</v>
      </c>
      <c r="BP40" s="54" t="e">
        <f t="shared" si="44"/>
        <v>#VALUE!</v>
      </c>
      <c r="BQ40" s="54" t="e">
        <f t="shared" si="45"/>
        <v>#VALUE!</v>
      </c>
      <c r="BR40" s="54" t="e">
        <f t="shared" si="46"/>
        <v>#VALUE!</v>
      </c>
      <c r="BS40" s="54" t="e">
        <f t="shared" si="47"/>
        <v>#VALUE!</v>
      </c>
      <c r="BT40" s="54" t="e">
        <f t="shared" si="48"/>
        <v>#VALUE!</v>
      </c>
    </row>
    <row r="41" spans="1:72">
      <c r="A41" s="193" t="str">
        <f>'Ambient Data'!B38</f>
        <v>*</v>
      </c>
      <c r="B41" s="182" t="s">
        <v>28</v>
      </c>
      <c r="C41" s="182" t="s">
        <v>28</v>
      </c>
      <c r="D41" s="182" t="s">
        <v>28</v>
      </c>
      <c r="E41" s="182" t="s">
        <v>28</v>
      </c>
      <c r="F41" s="95" t="str">
        <f t="shared" si="3"/>
        <v>*</v>
      </c>
      <c r="G41" s="181" t="str">
        <f>IF(ISNUMBER('Ambient Data'!C38),'Ambient Data'!C38,"*")</f>
        <v>*</v>
      </c>
      <c r="H41" s="11" t="str">
        <f>IF(ISNUMBER('Ambient Data'!D38),'Ambient Data'!D38,"*")</f>
        <v>*</v>
      </c>
      <c r="I41" s="67" t="str">
        <f>IF(ISNUMBER('Ambient Data'!M38),'Ambient Data'!M38,"*")</f>
        <v>*</v>
      </c>
      <c r="J41" s="67" t="str">
        <f>IF(ISNUMBER('Ambient Data'!E38),'Ambient Data'!E38,"*")</f>
        <v>*</v>
      </c>
      <c r="K41" s="67" t="str">
        <f>IF(ISNUMBER('Ambient Data'!G38),'Ambient Data'!G38,"*")</f>
        <v>*</v>
      </c>
      <c r="L41" s="67" t="str">
        <f>IF(ISNUMBER('Ambient Data'!H38),'Ambient Data'!H38,"*")</f>
        <v>*</v>
      </c>
      <c r="M41" s="67" t="str">
        <f>IF(ISNUMBER('Ambient Data'!I38),'Ambient Data'!I38,"*")</f>
        <v>*</v>
      </c>
      <c r="N41" s="67" t="str">
        <f>IF(ISNUMBER('Ambient Data'!J38),'Ambient Data'!J38,"*")</f>
        <v>*</v>
      </c>
      <c r="O41" s="67" t="str">
        <f>IF(ISNUMBER('Ambient Data'!K38),'Ambient Data'!K38,"*")</f>
        <v>*</v>
      </c>
      <c r="P41" s="67" t="str">
        <f>IF(ISNUMBER('Ambient Data'!L38),'Ambient Data'!L38,"*")</f>
        <v>*</v>
      </c>
      <c r="Q41" s="11" t="str">
        <f>IF(ISNUMBER('Effluent Data'!C38),'Effluent Data'!C38,"*")</f>
        <v>*</v>
      </c>
      <c r="R41" s="11" t="str">
        <f>IF(ISNUMBER('Effluent Data'!D38),'Effluent Data'!D38,"*")</f>
        <v>*</v>
      </c>
      <c r="S41" s="67" t="str">
        <f>IF(ISNUMBER('Effluent Data'!M38),'Effluent Data'!M38,"*")</f>
        <v>*</v>
      </c>
      <c r="T41" s="67" t="str">
        <f>IF(ISNUMBER('Effluent Data'!E38),'Effluent Data'!E38,"*")</f>
        <v>*</v>
      </c>
      <c r="U41" s="67" t="str">
        <f>IF(ISNUMBER('Effluent Data'!G38),'Effluent Data'!G38,"*")</f>
        <v>*</v>
      </c>
      <c r="V41" s="67" t="str">
        <f>IF(ISNUMBER('Effluent Data'!H38),'Effluent Data'!H38,"*")</f>
        <v>*</v>
      </c>
      <c r="W41" s="67" t="str">
        <f>IF(ISNUMBER('Effluent Data'!I38),'Effluent Data'!I38,"*")</f>
        <v>*</v>
      </c>
      <c r="X41" s="67" t="str">
        <f>IF(ISNUMBER('Effluent Data'!J38),'Effluent Data'!J38,"*")</f>
        <v>*</v>
      </c>
      <c r="Y41" s="67" t="str">
        <f>IF(ISNUMBER('Effluent Data'!K38),'Effluent Data'!K38,"*")</f>
        <v>*</v>
      </c>
      <c r="Z41" s="67" t="str">
        <f>IF(ISNUMBER('Effluent Data'!L38),'Effluent Data'!L38,"*")</f>
        <v>*</v>
      </c>
      <c r="AA41" s="11" t="str">
        <f t="shared" si="4"/>
        <v>*</v>
      </c>
      <c r="AB41" s="67" t="str">
        <f t="shared" si="5"/>
        <v>*</v>
      </c>
      <c r="AC41" s="67" t="str">
        <f t="shared" si="6"/>
        <v>*</v>
      </c>
      <c r="AD41" s="67" t="str">
        <f t="shared" si="7"/>
        <v>*</v>
      </c>
      <c r="AE41" s="67" t="str">
        <f t="shared" si="8"/>
        <v>*</v>
      </c>
      <c r="AF41" s="67" t="str">
        <f t="shared" si="9"/>
        <v>*</v>
      </c>
      <c r="AG41" s="67" t="str">
        <f t="shared" si="10"/>
        <v>*</v>
      </c>
      <c r="AH41" s="67" t="str">
        <f t="shared" si="11"/>
        <v>*</v>
      </c>
      <c r="AI41" s="67" t="str">
        <f t="shared" si="12"/>
        <v>*</v>
      </c>
      <c r="AJ41" s="67" t="str">
        <f t="shared" si="13"/>
        <v>*</v>
      </c>
      <c r="AK41" s="11" t="str">
        <f t="shared" si="14"/>
        <v>*</v>
      </c>
      <c r="AL41" s="67" t="str">
        <f t="shared" si="15"/>
        <v>*</v>
      </c>
      <c r="AM41" s="67" t="str">
        <f t="shared" si="16"/>
        <v>*</v>
      </c>
      <c r="AN41" s="67" t="str">
        <f t="shared" si="17"/>
        <v>*</v>
      </c>
      <c r="AO41" s="67" t="str">
        <f t="shared" si="18"/>
        <v>*</v>
      </c>
      <c r="AP41" s="67" t="str">
        <f t="shared" si="19"/>
        <v>*</v>
      </c>
      <c r="AQ41" s="67" t="str">
        <f t="shared" si="20"/>
        <v>*</v>
      </c>
      <c r="AR41" s="67" t="str">
        <f t="shared" si="21"/>
        <v>*</v>
      </c>
      <c r="AS41" s="67" t="str">
        <f t="shared" si="22"/>
        <v>*</v>
      </c>
      <c r="AT41" s="67" t="str">
        <f t="shared" si="23"/>
        <v>*</v>
      </c>
      <c r="AU41" s="11" t="str">
        <f t="shared" si="24"/>
        <v>*</v>
      </c>
      <c r="AV41" s="67" t="str">
        <f t="shared" si="25"/>
        <v>*</v>
      </c>
      <c r="AW41" s="67" t="str">
        <f t="shared" si="26"/>
        <v>*</v>
      </c>
      <c r="AX41" s="67" t="str">
        <f t="shared" si="27"/>
        <v>*</v>
      </c>
      <c r="AY41" s="67" t="str">
        <f t="shared" si="28"/>
        <v>*</v>
      </c>
      <c r="AZ41" s="67" t="str">
        <f t="shared" si="29"/>
        <v>*</v>
      </c>
      <c r="BA41" s="67" t="str">
        <f t="shared" si="30"/>
        <v>*</v>
      </c>
      <c r="BB41" s="67" t="str">
        <f t="shared" si="31"/>
        <v>*</v>
      </c>
      <c r="BC41" s="67" t="str">
        <f t="shared" si="32"/>
        <v>*</v>
      </c>
      <c r="BD41" s="67" t="str">
        <f t="shared" si="33"/>
        <v>*</v>
      </c>
      <c r="BF41" s="54" t="e">
        <f t="shared" si="34"/>
        <v>#VALUE!</v>
      </c>
      <c r="BG41" s="54" t="e">
        <f t="shared" si="35"/>
        <v>#VALUE!</v>
      </c>
      <c r="BH41" s="54" t="e">
        <f t="shared" si="36"/>
        <v>#VALUE!</v>
      </c>
      <c r="BI41" s="54" t="e">
        <f t="shared" si="37"/>
        <v>#VALUE!</v>
      </c>
      <c r="BJ41" s="54" t="e">
        <f t="shared" si="38"/>
        <v>#VALUE!</v>
      </c>
      <c r="BK41" s="54" t="e">
        <f t="shared" si="39"/>
        <v>#VALUE!</v>
      </c>
      <c r="BL41" s="54" t="e">
        <f t="shared" si="40"/>
        <v>#VALUE!</v>
      </c>
      <c r="BM41" s="54" t="e">
        <f t="shared" si="41"/>
        <v>#VALUE!</v>
      </c>
      <c r="BN41" s="54" t="e">
        <f t="shared" si="42"/>
        <v>#VALUE!</v>
      </c>
      <c r="BO41" s="54" t="e">
        <f t="shared" si="43"/>
        <v>#VALUE!</v>
      </c>
      <c r="BP41" s="54" t="e">
        <f t="shared" si="44"/>
        <v>#VALUE!</v>
      </c>
      <c r="BQ41" s="54" t="e">
        <f t="shared" si="45"/>
        <v>#VALUE!</v>
      </c>
      <c r="BR41" s="54" t="e">
        <f t="shared" si="46"/>
        <v>#VALUE!</v>
      </c>
      <c r="BS41" s="54" t="e">
        <f t="shared" si="47"/>
        <v>#VALUE!</v>
      </c>
      <c r="BT41" s="54" t="e">
        <f t="shared" si="48"/>
        <v>#VALUE!</v>
      </c>
    </row>
    <row r="42" spans="1:72">
      <c r="A42" s="193" t="str">
        <f>'Ambient Data'!B39</f>
        <v>*</v>
      </c>
      <c r="B42" s="182" t="s">
        <v>28</v>
      </c>
      <c r="C42" s="182" t="s">
        <v>28</v>
      </c>
      <c r="D42" s="182" t="s">
        <v>28</v>
      </c>
      <c r="E42" s="182" t="s">
        <v>28</v>
      </c>
      <c r="F42" s="95" t="str">
        <f t="shared" si="3"/>
        <v>*</v>
      </c>
      <c r="G42" s="181" t="str">
        <f>IF(ISNUMBER('Ambient Data'!C39),'Ambient Data'!C39,"*")</f>
        <v>*</v>
      </c>
      <c r="H42" s="11" t="str">
        <f>IF(ISNUMBER('Ambient Data'!D39),'Ambient Data'!D39,"*")</f>
        <v>*</v>
      </c>
      <c r="I42" s="67" t="str">
        <f>IF(ISNUMBER('Ambient Data'!M39),'Ambient Data'!M39,"*")</f>
        <v>*</v>
      </c>
      <c r="J42" s="67" t="str">
        <f>IF(ISNUMBER('Ambient Data'!E39),'Ambient Data'!E39,"*")</f>
        <v>*</v>
      </c>
      <c r="K42" s="67" t="str">
        <f>IF(ISNUMBER('Ambient Data'!G39),'Ambient Data'!G39,"*")</f>
        <v>*</v>
      </c>
      <c r="L42" s="67" t="str">
        <f>IF(ISNUMBER('Ambient Data'!H39),'Ambient Data'!H39,"*")</f>
        <v>*</v>
      </c>
      <c r="M42" s="67" t="str">
        <f>IF(ISNUMBER('Ambient Data'!I39),'Ambient Data'!I39,"*")</f>
        <v>*</v>
      </c>
      <c r="N42" s="67" t="str">
        <f>IF(ISNUMBER('Ambient Data'!J39),'Ambient Data'!J39,"*")</f>
        <v>*</v>
      </c>
      <c r="O42" s="67" t="str">
        <f>IF(ISNUMBER('Ambient Data'!K39),'Ambient Data'!K39,"*")</f>
        <v>*</v>
      </c>
      <c r="P42" s="67" t="str">
        <f>IF(ISNUMBER('Ambient Data'!L39),'Ambient Data'!L39,"*")</f>
        <v>*</v>
      </c>
      <c r="Q42" s="11" t="str">
        <f>IF(ISNUMBER('Effluent Data'!C39),'Effluent Data'!C39,"*")</f>
        <v>*</v>
      </c>
      <c r="R42" s="11" t="str">
        <f>IF(ISNUMBER('Effluent Data'!D39),'Effluent Data'!D39,"*")</f>
        <v>*</v>
      </c>
      <c r="S42" s="67" t="str">
        <f>IF(ISNUMBER('Effluent Data'!M39),'Effluent Data'!M39,"*")</f>
        <v>*</v>
      </c>
      <c r="T42" s="67" t="str">
        <f>IF(ISNUMBER('Effluent Data'!E39),'Effluent Data'!E39,"*")</f>
        <v>*</v>
      </c>
      <c r="U42" s="67" t="str">
        <f>IF(ISNUMBER('Effluent Data'!G39),'Effluent Data'!G39,"*")</f>
        <v>*</v>
      </c>
      <c r="V42" s="67" t="str">
        <f>IF(ISNUMBER('Effluent Data'!H39),'Effluent Data'!H39,"*")</f>
        <v>*</v>
      </c>
      <c r="W42" s="67" t="str">
        <f>IF(ISNUMBER('Effluent Data'!I39),'Effluent Data'!I39,"*")</f>
        <v>*</v>
      </c>
      <c r="X42" s="67" t="str">
        <f>IF(ISNUMBER('Effluent Data'!J39),'Effluent Data'!J39,"*")</f>
        <v>*</v>
      </c>
      <c r="Y42" s="67" t="str">
        <f>IF(ISNUMBER('Effluent Data'!K39),'Effluent Data'!K39,"*")</f>
        <v>*</v>
      </c>
      <c r="Z42" s="67" t="str">
        <f>IF(ISNUMBER('Effluent Data'!L39),'Effluent Data'!L39,"*")</f>
        <v>*</v>
      </c>
      <c r="AA42" s="11" t="str">
        <f t="shared" si="4"/>
        <v>*</v>
      </c>
      <c r="AB42" s="67" t="str">
        <f t="shared" si="5"/>
        <v>*</v>
      </c>
      <c r="AC42" s="67" t="str">
        <f t="shared" si="6"/>
        <v>*</v>
      </c>
      <c r="AD42" s="67" t="str">
        <f t="shared" si="7"/>
        <v>*</v>
      </c>
      <c r="AE42" s="67" t="str">
        <f t="shared" si="8"/>
        <v>*</v>
      </c>
      <c r="AF42" s="67" t="str">
        <f t="shared" si="9"/>
        <v>*</v>
      </c>
      <c r="AG42" s="67" t="str">
        <f t="shared" si="10"/>
        <v>*</v>
      </c>
      <c r="AH42" s="67" t="str">
        <f t="shared" si="11"/>
        <v>*</v>
      </c>
      <c r="AI42" s="67" t="str">
        <f t="shared" si="12"/>
        <v>*</v>
      </c>
      <c r="AJ42" s="67" t="str">
        <f t="shared" si="13"/>
        <v>*</v>
      </c>
      <c r="AK42" s="11" t="str">
        <f t="shared" si="14"/>
        <v>*</v>
      </c>
      <c r="AL42" s="67" t="str">
        <f t="shared" si="15"/>
        <v>*</v>
      </c>
      <c r="AM42" s="67" t="str">
        <f t="shared" si="16"/>
        <v>*</v>
      </c>
      <c r="AN42" s="67" t="str">
        <f t="shared" si="17"/>
        <v>*</v>
      </c>
      <c r="AO42" s="67" t="str">
        <f t="shared" si="18"/>
        <v>*</v>
      </c>
      <c r="AP42" s="67" t="str">
        <f t="shared" si="19"/>
        <v>*</v>
      </c>
      <c r="AQ42" s="67" t="str">
        <f t="shared" si="20"/>
        <v>*</v>
      </c>
      <c r="AR42" s="67" t="str">
        <f t="shared" si="21"/>
        <v>*</v>
      </c>
      <c r="AS42" s="67" t="str">
        <f t="shared" si="22"/>
        <v>*</v>
      </c>
      <c r="AT42" s="67" t="str">
        <f t="shared" si="23"/>
        <v>*</v>
      </c>
      <c r="AU42" s="11" t="str">
        <f t="shared" si="24"/>
        <v>*</v>
      </c>
      <c r="AV42" s="67" t="str">
        <f t="shared" si="25"/>
        <v>*</v>
      </c>
      <c r="AW42" s="67" t="str">
        <f t="shared" si="26"/>
        <v>*</v>
      </c>
      <c r="AX42" s="67" t="str">
        <f t="shared" si="27"/>
        <v>*</v>
      </c>
      <c r="AY42" s="67" t="str">
        <f t="shared" si="28"/>
        <v>*</v>
      </c>
      <c r="AZ42" s="67" t="str">
        <f t="shared" si="29"/>
        <v>*</v>
      </c>
      <c r="BA42" s="67" t="str">
        <f t="shared" si="30"/>
        <v>*</v>
      </c>
      <c r="BB42" s="67" t="str">
        <f t="shared" si="31"/>
        <v>*</v>
      </c>
      <c r="BC42" s="67" t="str">
        <f t="shared" si="32"/>
        <v>*</v>
      </c>
      <c r="BD42" s="67" t="str">
        <f t="shared" si="33"/>
        <v>*</v>
      </c>
      <c r="BF42" s="54" t="e">
        <f t="shared" si="34"/>
        <v>#VALUE!</v>
      </c>
      <c r="BG42" s="54" t="e">
        <f t="shared" si="35"/>
        <v>#VALUE!</v>
      </c>
      <c r="BH42" s="54" t="e">
        <f t="shared" si="36"/>
        <v>#VALUE!</v>
      </c>
      <c r="BI42" s="54" t="e">
        <f t="shared" si="37"/>
        <v>#VALUE!</v>
      </c>
      <c r="BJ42" s="54" t="e">
        <f t="shared" si="38"/>
        <v>#VALUE!</v>
      </c>
      <c r="BK42" s="54" t="e">
        <f t="shared" si="39"/>
        <v>#VALUE!</v>
      </c>
      <c r="BL42" s="54" t="e">
        <f t="shared" si="40"/>
        <v>#VALUE!</v>
      </c>
      <c r="BM42" s="54" t="e">
        <f t="shared" si="41"/>
        <v>#VALUE!</v>
      </c>
      <c r="BN42" s="54" t="e">
        <f t="shared" si="42"/>
        <v>#VALUE!</v>
      </c>
      <c r="BO42" s="54" t="e">
        <f t="shared" si="43"/>
        <v>#VALUE!</v>
      </c>
      <c r="BP42" s="54" t="e">
        <f t="shared" si="44"/>
        <v>#VALUE!</v>
      </c>
      <c r="BQ42" s="54" t="e">
        <f t="shared" si="45"/>
        <v>#VALUE!</v>
      </c>
      <c r="BR42" s="54" t="e">
        <f t="shared" si="46"/>
        <v>#VALUE!</v>
      </c>
      <c r="BS42" s="54" t="e">
        <f t="shared" si="47"/>
        <v>#VALUE!</v>
      </c>
      <c r="BT42" s="54" t="e">
        <f t="shared" si="48"/>
        <v>#VALUE!</v>
      </c>
    </row>
    <row r="43" spans="1:72">
      <c r="A43" s="193" t="str">
        <f>'Ambient Data'!B40</f>
        <v>*</v>
      </c>
      <c r="B43" s="182" t="s">
        <v>28</v>
      </c>
      <c r="C43" s="182" t="s">
        <v>28</v>
      </c>
      <c r="D43" s="182" t="s">
        <v>28</v>
      </c>
      <c r="E43" s="182" t="s">
        <v>28</v>
      </c>
      <c r="F43" s="95" t="str">
        <f t="shared" si="3"/>
        <v>*</v>
      </c>
      <c r="G43" s="181" t="str">
        <f>IF(ISNUMBER('Ambient Data'!C40),'Ambient Data'!C40,"*")</f>
        <v>*</v>
      </c>
      <c r="H43" s="11" t="str">
        <f>IF(ISNUMBER('Ambient Data'!D40),'Ambient Data'!D40,"*")</f>
        <v>*</v>
      </c>
      <c r="I43" s="67" t="str">
        <f>IF(ISNUMBER('Ambient Data'!M40),'Ambient Data'!M40,"*")</f>
        <v>*</v>
      </c>
      <c r="J43" s="67" t="str">
        <f>IF(ISNUMBER('Ambient Data'!E40),'Ambient Data'!E40,"*")</f>
        <v>*</v>
      </c>
      <c r="K43" s="67" t="str">
        <f>IF(ISNUMBER('Ambient Data'!G40),'Ambient Data'!G40,"*")</f>
        <v>*</v>
      </c>
      <c r="L43" s="67" t="str">
        <f>IF(ISNUMBER('Ambient Data'!H40),'Ambient Data'!H40,"*")</f>
        <v>*</v>
      </c>
      <c r="M43" s="67" t="str">
        <f>IF(ISNUMBER('Ambient Data'!I40),'Ambient Data'!I40,"*")</f>
        <v>*</v>
      </c>
      <c r="N43" s="67" t="str">
        <f>IF(ISNUMBER('Ambient Data'!J40),'Ambient Data'!J40,"*")</f>
        <v>*</v>
      </c>
      <c r="O43" s="67" t="str">
        <f>IF(ISNUMBER('Ambient Data'!K40),'Ambient Data'!K40,"*")</f>
        <v>*</v>
      </c>
      <c r="P43" s="67" t="str">
        <f>IF(ISNUMBER('Ambient Data'!L40),'Ambient Data'!L40,"*")</f>
        <v>*</v>
      </c>
      <c r="Q43" s="11" t="str">
        <f>IF(ISNUMBER('Effluent Data'!C40),'Effluent Data'!C40,"*")</f>
        <v>*</v>
      </c>
      <c r="R43" s="11" t="str">
        <f>IF(ISNUMBER('Effluent Data'!D40),'Effluent Data'!D40,"*")</f>
        <v>*</v>
      </c>
      <c r="S43" s="67" t="str">
        <f>IF(ISNUMBER('Effluent Data'!M40),'Effluent Data'!M40,"*")</f>
        <v>*</v>
      </c>
      <c r="T43" s="67" t="str">
        <f>IF(ISNUMBER('Effluent Data'!E40),'Effluent Data'!E40,"*")</f>
        <v>*</v>
      </c>
      <c r="U43" s="67" t="str">
        <f>IF(ISNUMBER('Effluent Data'!G40),'Effluent Data'!G40,"*")</f>
        <v>*</v>
      </c>
      <c r="V43" s="67" t="str">
        <f>IF(ISNUMBER('Effluent Data'!H40),'Effluent Data'!H40,"*")</f>
        <v>*</v>
      </c>
      <c r="W43" s="67" t="str">
        <f>IF(ISNUMBER('Effluent Data'!I40),'Effluent Data'!I40,"*")</f>
        <v>*</v>
      </c>
      <c r="X43" s="67" t="str">
        <f>IF(ISNUMBER('Effluent Data'!J40),'Effluent Data'!J40,"*")</f>
        <v>*</v>
      </c>
      <c r="Y43" s="67" t="str">
        <f>IF(ISNUMBER('Effluent Data'!K40),'Effluent Data'!K40,"*")</f>
        <v>*</v>
      </c>
      <c r="Z43" s="67" t="str">
        <f>IF(ISNUMBER('Effluent Data'!L40),'Effluent Data'!L40,"*")</f>
        <v>*</v>
      </c>
      <c r="AA43" s="11" t="str">
        <f t="shared" si="4"/>
        <v>*</v>
      </c>
      <c r="AB43" s="67" t="str">
        <f t="shared" si="5"/>
        <v>*</v>
      </c>
      <c r="AC43" s="67" t="str">
        <f t="shared" si="6"/>
        <v>*</v>
      </c>
      <c r="AD43" s="67" t="str">
        <f t="shared" si="7"/>
        <v>*</v>
      </c>
      <c r="AE43" s="67" t="str">
        <f t="shared" si="8"/>
        <v>*</v>
      </c>
      <c r="AF43" s="67" t="str">
        <f t="shared" si="9"/>
        <v>*</v>
      </c>
      <c r="AG43" s="67" t="str">
        <f t="shared" si="10"/>
        <v>*</v>
      </c>
      <c r="AH43" s="67" t="str">
        <f t="shared" si="11"/>
        <v>*</v>
      </c>
      <c r="AI43" s="67" t="str">
        <f t="shared" si="12"/>
        <v>*</v>
      </c>
      <c r="AJ43" s="67" t="str">
        <f t="shared" si="13"/>
        <v>*</v>
      </c>
      <c r="AK43" s="11" t="str">
        <f t="shared" si="14"/>
        <v>*</v>
      </c>
      <c r="AL43" s="67" t="str">
        <f t="shared" si="15"/>
        <v>*</v>
      </c>
      <c r="AM43" s="67" t="str">
        <f t="shared" si="16"/>
        <v>*</v>
      </c>
      <c r="AN43" s="67" t="str">
        <f t="shared" si="17"/>
        <v>*</v>
      </c>
      <c r="AO43" s="67" t="str">
        <f t="shared" si="18"/>
        <v>*</v>
      </c>
      <c r="AP43" s="67" t="str">
        <f t="shared" si="19"/>
        <v>*</v>
      </c>
      <c r="AQ43" s="67" t="str">
        <f t="shared" si="20"/>
        <v>*</v>
      </c>
      <c r="AR43" s="67" t="str">
        <f t="shared" si="21"/>
        <v>*</v>
      </c>
      <c r="AS43" s="67" t="str">
        <f t="shared" si="22"/>
        <v>*</v>
      </c>
      <c r="AT43" s="67" t="str">
        <f t="shared" si="23"/>
        <v>*</v>
      </c>
      <c r="AU43" s="11" t="str">
        <f t="shared" si="24"/>
        <v>*</v>
      </c>
      <c r="AV43" s="67" t="str">
        <f t="shared" si="25"/>
        <v>*</v>
      </c>
      <c r="AW43" s="67" t="str">
        <f t="shared" si="26"/>
        <v>*</v>
      </c>
      <c r="AX43" s="67" t="str">
        <f t="shared" si="27"/>
        <v>*</v>
      </c>
      <c r="AY43" s="67" t="str">
        <f t="shared" si="28"/>
        <v>*</v>
      </c>
      <c r="AZ43" s="67" t="str">
        <f t="shared" si="29"/>
        <v>*</v>
      </c>
      <c r="BA43" s="67" t="str">
        <f t="shared" si="30"/>
        <v>*</v>
      </c>
      <c r="BB43" s="67" t="str">
        <f t="shared" si="31"/>
        <v>*</v>
      </c>
      <c r="BC43" s="67" t="str">
        <f t="shared" si="32"/>
        <v>*</v>
      </c>
      <c r="BD43" s="67" t="str">
        <f t="shared" si="33"/>
        <v>*</v>
      </c>
      <c r="BF43" s="54" t="e">
        <f t="shared" si="34"/>
        <v>#VALUE!</v>
      </c>
      <c r="BG43" s="54" t="e">
        <f t="shared" si="35"/>
        <v>#VALUE!</v>
      </c>
      <c r="BH43" s="54" t="e">
        <f t="shared" si="36"/>
        <v>#VALUE!</v>
      </c>
      <c r="BI43" s="54" t="e">
        <f t="shared" si="37"/>
        <v>#VALUE!</v>
      </c>
      <c r="BJ43" s="54" t="e">
        <f t="shared" si="38"/>
        <v>#VALUE!</v>
      </c>
      <c r="BK43" s="54" t="e">
        <f t="shared" si="39"/>
        <v>#VALUE!</v>
      </c>
      <c r="BL43" s="54" t="e">
        <f t="shared" si="40"/>
        <v>#VALUE!</v>
      </c>
      <c r="BM43" s="54" t="e">
        <f t="shared" si="41"/>
        <v>#VALUE!</v>
      </c>
      <c r="BN43" s="54" t="e">
        <f t="shared" si="42"/>
        <v>#VALUE!</v>
      </c>
      <c r="BO43" s="54" t="e">
        <f t="shared" si="43"/>
        <v>#VALUE!</v>
      </c>
      <c r="BP43" s="54" t="e">
        <f t="shared" si="44"/>
        <v>#VALUE!</v>
      </c>
      <c r="BQ43" s="54" t="e">
        <f t="shared" si="45"/>
        <v>#VALUE!</v>
      </c>
      <c r="BR43" s="54" t="e">
        <f t="shared" si="46"/>
        <v>#VALUE!</v>
      </c>
      <c r="BS43" s="54" t="e">
        <f t="shared" si="47"/>
        <v>#VALUE!</v>
      </c>
      <c r="BT43" s="54" t="e">
        <f t="shared" si="48"/>
        <v>#VALUE!</v>
      </c>
    </row>
    <row r="44" spans="1:72">
      <c r="A44" s="193" t="str">
        <f>'Ambient Data'!B41</f>
        <v>*</v>
      </c>
      <c r="B44" s="182" t="s">
        <v>28</v>
      </c>
      <c r="C44" s="182" t="s">
        <v>28</v>
      </c>
      <c r="D44" s="182" t="s">
        <v>28</v>
      </c>
      <c r="E44" s="182" t="s">
        <v>28</v>
      </c>
      <c r="F44" s="95" t="str">
        <f t="shared" si="3"/>
        <v>*</v>
      </c>
      <c r="G44" s="181" t="str">
        <f>IF(ISNUMBER('Ambient Data'!C41),'Ambient Data'!C41,"*")</f>
        <v>*</v>
      </c>
      <c r="H44" s="11" t="str">
        <f>IF(ISNUMBER('Ambient Data'!D41),'Ambient Data'!D41,"*")</f>
        <v>*</v>
      </c>
      <c r="I44" s="67" t="str">
        <f>IF(ISNUMBER('Ambient Data'!M41),'Ambient Data'!M41,"*")</f>
        <v>*</v>
      </c>
      <c r="J44" s="67" t="str">
        <f>IF(ISNUMBER('Ambient Data'!E41),'Ambient Data'!E41,"*")</f>
        <v>*</v>
      </c>
      <c r="K44" s="67" t="str">
        <f>IF(ISNUMBER('Ambient Data'!G41),'Ambient Data'!G41,"*")</f>
        <v>*</v>
      </c>
      <c r="L44" s="67" t="str">
        <f>IF(ISNUMBER('Ambient Data'!H41),'Ambient Data'!H41,"*")</f>
        <v>*</v>
      </c>
      <c r="M44" s="67" t="str">
        <f>IF(ISNUMBER('Ambient Data'!I41),'Ambient Data'!I41,"*")</f>
        <v>*</v>
      </c>
      <c r="N44" s="67" t="str">
        <f>IF(ISNUMBER('Ambient Data'!J41),'Ambient Data'!J41,"*")</f>
        <v>*</v>
      </c>
      <c r="O44" s="67" t="str">
        <f>IF(ISNUMBER('Ambient Data'!K41),'Ambient Data'!K41,"*")</f>
        <v>*</v>
      </c>
      <c r="P44" s="67" t="str">
        <f>IF(ISNUMBER('Ambient Data'!L41),'Ambient Data'!L41,"*")</f>
        <v>*</v>
      </c>
      <c r="Q44" s="11" t="str">
        <f>IF(ISNUMBER('Effluent Data'!C41),'Effluent Data'!C41,"*")</f>
        <v>*</v>
      </c>
      <c r="R44" s="11" t="str">
        <f>IF(ISNUMBER('Effluent Data'!D41),'Effluent Data'!D41,"*")</f>
        <v>*</v>
      </c>
      <c r="S44" s="67" t="str">
        <f>IF(ISNUMBER('Effluent Data'!M41),'Effluent Data'!M41,"*")</f>
        <v>*</v>
      </c>
      <c r="T44" s="67" t="str">
        <f>IF(ISNUMBER('Effluent Data'!E41),'Effluent Data'!E41,"*")</f>
        <v>*</v>
      </c>
      <c r="U44" s="67" t="str">
        <f>IF(ISNUMBER('Effluent Data'!G41),'Effluent Data'!G41,"*")</f>
        <v>*</v>
      </c>
      <c r="V44" s="67" t="str">
        <f>IF(ISNUMBER('Effluent Data'!H41),'Effluent Data'!H41,"*")</f>
        <v>*</v>
      </c>
      <c r="W44" s="67" t="str">
        <f>IF(ISNUMBER('Effluent Data'!I41),'Effluent Data'!I41,"*")</f>
        <v>*</v>
      </c>
      <c r="X44" s="67" t="str">
        <f>IF(ISNUMBER('Effluent Data'!J41),'Effluent Data'!J41,"*")</f>
        <v>*</v>
      </c>
      <c r="Y44" s="67" t="str">
        <f>IF(ISNUMBER('Effluent Data'!K41),'Effluent Data'!K41,"*")</f>
        <v>*</v>
      </c>
      <c r="Z44" s="67" t="str">
        <f>IF(ISNUMBER('Effluent Data'!L41),'Effluent Data'!L41,"*")</f>
        <v>*</v>
      </c>
      <c r="AA44" s="11" t="str">
        <f t="shared" si="4"/>
        <v>*</v>
      </c>
      <c r="AB44" s="67" t="str">
        <f t="shared" si="5"/>
        <v>*</v>
      </c>
      <c r="AC44" s="67" t="str">
        <f t="shared" si="6"/>
        <v>*</v>
      </c>
      <c r="AD44" s="67" t="str">
        <f t="shared" si="7"/>
        <v>*</v>
      </c>
      <c r="AE44" s="67" t="str">
        <f t="shared" si="8"/>
        <v>*</v>
      </c>
      <c r="AF44" s="67" t="str">
        <f t="shared" si="9"/>
        <v>*</v>
      </c>
      <c r="AG44" s="67" t="str">
        <f t="shared" si="10"/>
        <v>*</v>
      </c>
      <c r="AH44" s="67" t="str">
        <f t="shared" si="11"/>
        <v>*</v>
      </c>
      <c r="AI44" s="67" t="str">
        <f t="shared" si="12"/>
        <v>*</v>
      </c>
      <c r="AJ44" s="67" t="str">
        <f t="shared" si="13"/>
        <v>*</v>
      </c>
      <c r="AK44" s="11" t="str">
        <f t="shared" si="14"/>
        <v>*</v>
      </c>
      <c r="AL44" s="67" t="str">
        <f t="shared" si="15"/>
        <v>*</v>
      </c>
      <c r="AM44" s="67" t="str">
        <f t="shared" si="16"/>
        <v>*</v>
      </c>
      <c r="AN44" s="67" t="str">
        <f t="shared" si="17"/>
        <v>*</v>
      </c>
      <c r="AO44" s="67" t="str">
        <f t="shared" si="18"/>
        <v>*</v>
      </c>
      <c r="AP44" s="67" t="str">
        <f t="shared" si="19"/>
        <v>*</v>
      </c>
      <c r="AQ44" s="67" t="str">
        <f t="shared" si="20"/>
        <v>*</v>
      </c>
      <c r="AR44" s="67" t="str">
        <f t="shared" si="21"/>
        <v>*</v>
      </c>
      <c r="AS44" s="67" t="str">
        <f t="shared" si="22"/>
        <v>*</v>
      </c>
      <c r="AT44" s="67" t="str">
        <f t="shared" si="23"/>
        <v>*</v>
      </c>
      <c r="AU44" s="11" t="str">
        <f t="shared" si="24"/>
        <v>*</v>
      </c>
      <c r="AV44" s="67" t="str">
        <f t="shared" si="25"/>
        <v>*</v>
      </c>
      <c r="AW44" s="67" t="str">
        <f t="shared" si="26"/>
        <v>*</v>
      </c>
      <c r="AX44" s="67" t="str">
        <f t="shared" si="27"/>
        <v>*</v>
      </c>
      <c r="AY44" s="67" t="str">
        <f t="shared" si="28"/>
        <v>*</v>
      </c>
      <c r="AZ44" s="67" t="str">
        <f t="shared" si="29"/>
        <v>*</v>
      </c>
      <c r="BA44" s="67" t="str">
        <f t="shared" si="30"/>
        <v>*</v>
      </c>
      <c r="BB44" s="67" t="str">
        <f t="shared" si="31"/>
        <v>*</v>
      </c>
      <c r="BC44" s="67" t="str">
        <f t="shared" si="32"/>
        <v>*</v>
      </c>
      <c r="BD44" s="67" t="str">
        <f t="shared" si="33"/>
        <v>*</v>
      </c>
      <c r="BF44" s="54" t="e">
        <f t="shared" si="34"/>
        <v>#VALUE!</v>
      </c>
      <c r="BG44" s="54" t="e">
        <f>1/(1+10^(BF44-H44))</f>
        <v>#VALUE!</v>
      </c>
      <c r="BH44" s="54" t="e">
        <f t="shared" si="36"/>
        <v>#VALUE!</v>
      </c>
      <c r="BI44" s="54" t="e">
        <f t="shared" si="37"/>
        <v>#VALUE!</v>
      </c>
      <c r="BJ44" s="54" t="e">
        <f t="shared" si="38"/>
        <v>#VALUE!</v>
      </c>
      <c r="BK44" s="54" t="e">
        <f t="shared" si="39"/>
        <v>#VALUE!</v>
      </c>
      <c r="BL44" s="54" t="e">
        <f t="shared" si="40"/>
        <v>#VALUE!</v>
      </c>
      <c r="BM44" s="54" t="e">
        <f t="shared" si="41"/>
        <v>#VALUE!</v>
      </c>
      <c r="BN44" s="54" t="e">
        <f t="shared" si="42"/>
        <v>#VALUE!</v>
      </c>
      <c r="BO44" s="54" t="e">
        <f t="shared" si="43"/>
        <v>#VALUE!</v>
      </c>
      <c r="BP44" s="54" t="e">
        <f t="shared" si="44"/>
        <v>#VALUE!</v>
      </c>
      <c r="BQ44" s="54" t="e">
        <f t="shared" si="45"/>
        <v>#VALUE!</v>
      </c>
      <c r="BR44" s="54" t="e">
        <f t="shared" si="46"/>
        <v>#VALUE!</v>
      </c>
      <c r="BS44" s="54" t="e">
        <f t="shared" si="47"/>
        <v>#VALUE!</v>
      </c>
      <c r="BT44" s="54" t="e">
        <f t="shared" si="48"/>
        <v>#VALUE!</v>
      </c>
    </row>
    <row r="45" spans="1:72" s="2" customFormat="1">
      <c r="A45" s="193" t="str">
        <f>'Ambient Data'!B42</f>
        <v>*</v>
      </c>
      <c r="B45" s="182" t="s">
        <v>28</v>
      </c>
      <c r="C45" s="182" t="s">
        <v>28</v>
      </c>
      <c r="D45" s="182" t="s">
        <v>28</v>
      </c>
      <c r="E45" s="182" t="s">
        <v>28</v>
      </c>
      <c r="F45" s="95" t="str">
        <f t="shared" si="3"/>
        <v>*</v>
      </c>
      <c r="G45" s="181" t="str">
        <f>IF(ISNUMBER('Ambient Data'!C42),'Ambient Data'!C42,"*")</f>
        <v>*</v>
      </c>
      <c r="H45" s="11" t="str">
        <f>IF(ISNUMBER('Ambient Data'!D42),'Ambient Data'!D42,"*")</f>
        <v>*</v>
      </c>
      <c r="I45" s="67" t="str">
        <f>IF(ISNUMBER('Ambient Data'!M42),'Ambient Data'!M42,"*")</f>
        <v>*</v>
      </c>
      <c r="J45" s="67" t="str">
        <f>IF(ISNUMBER('Ambient Data'!E42),'Ambient Data'!E42,"*")</f>
        <v>*</v>
      </c>
      <c r="K45" s="67" t="str">
        <f>IF(ISNUMBER('Ambient Data'!G42),'Ambient Data'!G42,"*")</f>
        <v>*</v>
      </c>
      <c r="L45" s="67" t="str">
        <f>IF(ISNUMBER('Ambient Data'!H42),'Ambient Data'!H42,"*")</f>
        <v>*</v>
      </c>
      <c r="M45" s="67" t="str">
        <f>IF(ISNUMBER('Ambient Data'!I42),'Ambient Data'!I42,"*")</f>
        <v>*</v>
      </c>
      <c r="N45" s="67" t="str">
        <f>IF(ISNUMBER('Ambient Data'!J42),'Ambient Data'!J42,"*")</f>
        <v>*</v>
      </c>
      <c r="O45" s="67" t="str">
        <f>IF(ISNUMBER('Ambient Data'!K42),'Ambient Data'!K42,"*")</f>
        <v>*</v>
      </c>
      <c r="P45" s="67" t="str">
        <f>IF(ISNUMBER('Ambient Data'!L42),'Ambient Data'!L42,"*")</f>
        <v>*</v>
      </c>
      <c r="Q45" s="11" t="str">
        <f>IF(ISNUMBER('Effluent Data'!C42),'Effluent Data'!C42,"*")</f>
        <v>*</v>
      </c>
      <c r="R45" s="11" t="str">
        <f>IF(ISNUMBER('Effluent Data'!D42),'Effluent Data'!D42,"*")</f>
        <v>*</v>
      </c>
      <c r="S45" s="67" t="str">
        <f>IF(ISNUMBER('Effluent Data'!M42),'Effluent Data'!M42,"*")</f>
        <v>*</v>
      </c>
      <c r="T45" s="67" t="str">
        <f>IF(ISNUMBER('Effluent Data'!E42),'Effluent Data'!E42,"*")</f>
        <v>*</v>
      </c>
      <c r="U45" s="67" t="str">
        <f>IF(ISNUMBER('Effluent Data'!G42),'Effluent Data'!G42,"*")</f>
        <v>*</v>
      </c>
      <c r="V45" s="67" t="str">
        <f>IF(ISNUMBER('Effluent Data'!H42),'Effluent Data'!H42,"*")</f>
        <v>*</v>
      </c>
      <c r="W45" s="67" t="str">
        <f>IF(ISNUMBER('Effluent Data'!I42),'Effluent Data'!I42,"*")</f>
        <v>*</v>
      </c>
      <c r="X45" s="67" t="str">
        <f>IF(ISNUMBER('Effluent Data'!J42),'Effluent Data'!J42,"*")</f>
        <v>*</v>
      </c>
      <c r="Y45" s="67" t="str">
        <f>IF(ISNUMBER('Effluent Data'!K42),'Effluent Data'!K42,"*")</f>
        <v>*</v>
      </c>
      <c r="Z45" s="67" t="str">
        <f>IF(ISNUMBER('Effluent Data'!L42),'Effluent Data'!L42,"*")</f>
        <v>*</v>
      </c>
      <c r="AA45" s="11" t="str">
        <f t="shared" si="4"/>
        <v>*</v>
      </c>
      <c r="AB45" s="67" t="str">
        <f t="shared" si="5"/>
        <v>*</v>
      </c>
      <c r="AC45" s="67" t="str">
        <f t="shared" si="6"/>
        <v>*</v>
      </c>
      <c r="AD45" s="67" t="str">
        <f t="shared" si="7"/>
        <v>*</v>
      </c>
      <c r="AE45" s="67" t="str">
        <f t="shared" si="8"/>
        <v>*</v>
      </c>
      <c r="AF45" s="67" t="str">
        <f t="shared" si="9"/>
        <v>*</v>
      </c>
      <c r="AG45" s="67" t="str">
        <f t="shared" si="10"/>
        <v>*</v>
      </c>
      <c r="AH45" s="67" t="str">
        <f t="shared" si="11"/>
        <v>*</v>
      </c>
      <c r="AI45" s="67" t="str">
        <f t="shared" si="12"/>
        <v>*</v>
      </c>
      <c r="AJ45" s="67" t="str">
        <f t="shared" si="13"/>
        <v>*</v>
      </c>
      <c r="AK45" s="11" t="str">
        <f t="shared" si="14"/>
        <v>*</v>
      </c>
      <c r="AL45" s="67" t="str">
        <f t="shared" si="15"/>
        <v>*</v>
      </c>
      <c r="AM45" s="67" t="str">
        <f t="shared" si="16"/>
        <v>*</v>
      </c>
      <c r="AN45" s="67" t="str">
        <f t="shared" si="17"/>
        <v>*</v>
      </c>
      <c r="AO45" s="67" t="str">
        <f t="shared" si="18"/>
        <v>*</v>
      </c>
      <c r="AP45" s="67" t="str">
        <f t="shared" si="19"/>
        <v>*</v>
      </c>
      <c r="AQ45" s="67" t="str">
        <f t="shared" si="20"/>
        <v>*</v>
      </c>
      <c r="AR45" s="67" t="str">
        <f t="shared" si="21"/>
        <v>*</v>
      </c>
      <c r="AS45" s="67" t="str">
        <f t="shared" si="22"/>
        <v>*</v>
      </c>
      <c r="AT45" s="67" t="str">
        <f t="shared" si="23"/>
        <v>*</v>
      </c>
      <c r="AU45" s="11" t="str">
        <f t="shared" si="24"/>
        <v>*</v>
      </c>
      <c r="AV45" s="67" t="str">
        <f t="shared" si="25"/>
        <v>*</v>
      </c>
      <c r="AW45" s="67" t="str">
        <f t="shared" si="26"/>
        <v>*</v>
      </c>
      <c r="AX45" s="67" t="str">
        <f t="shared" si="27"/>
        <v>*</v>
      </c>
      <c r="AY45" s="67" t="str">
        <f t="shared" si="28"/>
        <v>*</v>
      </c>
      <c r="AZ45" s="67" t="str">
        <f t="shared" si="29"/>
        <v>*</v>
      </c>
      <c r="BA45" s="67" t="str">
        <f t="shared" si="30"/>
        <v>*</v>
      </c>
      <c r="BB45" s="67" t="str">
        <f t="shared" si="31"/>
        <v>*</v>
      </c>
      <c r="BC45" s="67" t="str">
        <f t="shared" si="32"/>
        <v>*</v>
      </c>
      <c r="BD45" s="67" t="str">
        <f t="shared" si="33"/>
        <v>*</v>
      </c>
    </row>
    <row r="46" spans="1:72" s="2" customFormat="1">
      <c r="A46" s="193" t="str">
        <f>'Ambient Data'!B43</f>
        <v>*</v>
      </c>
      <c r="B46" s="182" t="s">
        <v>28</v>
      </c>
      <c r="C46" s="182" t="s">
        <v>28</v>
      </c>
      <c r="D46" s="182" t="s">
        <v>28</v>
      </c>
      <c r="E46" s="182" t="s">
        <v>28</v>
      </c>
      <c r="F46" s="95" t="str">
        <f t="shared" si="3"/>
        <v>*</v>
      </c>
      <c r="G46" s="181" t="str">
        <f>IF(ISNUMBER('Ambient Data'!C43),'Ambient Data'!C43,"*")</f>
        <v>*</v>
      </c>
      <c r="H46" s="11" t="str">
        <f>IF(ISNUMBER('Ambient Data'!D43),'Ambient Data'!D43,"*")</f>
        <v>*</v>
      </c>
      <c r="I46" s="67" t="str">
        <f>IF(ISNUMBER('Ambient Data'!M43),'Ambient Data'!M43,"*")</f>
        <v>*</v>
      </c>
      <c r="J46" s="67" t="str">
        <f>IF(ISNUMBER('Ambient Data'!E43),'Ambient Data'!E43,"*")</f>
        <v>*</v>
      </c>
      <c r="K46" s="67" t="str">
        <f>IF(ISNUMBER('Ambient Data'!G43),'Ambient Data'!G43,"*")</f>
        <v>*</v>
      </c>
      <c r="L46" s="67" t="str">
        <f>IF(ISNUMBER('Ambient Data'!H43),'Ambient Data'!H43,"*")</f>
        <v>*</v>
      </c>
      <c r="M46" s="67" t="str">
        <f>IF(ISNUMBER('Ambient Data'!I43),'Ambient Data'!I43,"*")</f>
        <v>*</v>
      </c>
      <c r="N46" s="67" t="str">
        <f>IF(ISNUMBER('Ambient Data'!J43),'Ambient Data'!J43,"*")</f>
        <v>*</v>
      </c>
      <c r="O46" s="67" t="str">
        <f>IF(ISNUMBER('Ambient Data'!K43),'Ambient Data'!K43,"*")</f>
        <v>*</v>
      </c>
      <c r="P46" s="67" t="str">
        <f>IF(ISNUMBER('Ambient Data'!L43),'Ambient Data'!L43,"*")</f>
        <v>*</v>
      </c>
      <c r="Q46" s="11" t="str">
        <f>IF(ISNUMBER('Effluent Data'!C43),'Effluent Data'!C43,"*")</f>
        <v>*</v>
      </c>
      <c r="R46" s="11" t="str">
        <f>IF(ISNUMBER('Effluent Data'!D43),'Effluent Data'!D43,"*")</f>
        <v>*</v>
      </c>
      <c r="S46" s="67" t="str">
        <f>IF(ISNUMBER('Effluent Data'!M43),'Effluent Data'!M43,"*")</f>
        <v>*</v>
      </c>
      <c r="T46" s="67" t="str">
        <f>IF(ISNUMBER('Effluent Data'!E43),'Effluent Data'!E43,"*")</f>
        <v>*</v>
      </c>
      <c r="U46" s="67" t="str">
        <f>IF(ISNUMBER('Effluent Data'!G43),'Effluent Data'!G43,"*")</f>
        <v>*</v>
      </c>
      <c r="V46" s="67" t="str">
        <f>IF(ISNUMBER('Effluent Data'!H43),'Effluent Data'!H43,"*")</f>
        <v>*</v>
      </c>
      <c r="W46" s="67" t="str">
        <f>IF(ISNUMBER('Effluent Data'!I43),'Effluent Data'!I43,"*")</f>
        <v>*</v>
      </c>
      <c r="X46" s="67" t="str">
        <f>IF(ISNUMBER('Effluent Data'!J43),'Effluent Data'!J43,"*")</f>
        <v>*</v>
      </c>
      <c r="Y46" s="67" t="str">
        <f>IF(ISNUMBER('Effluent Data'!K43),'Effluent Data'!K43,"*")</f>
        <v>*</v>
      </c>
      <c r="Z46" s="67" t="str">
        <f>IF(ISNUMBER('Effluent Data'!L43),'Effluent Data'!L43,"*")</f>
        <v>*</v>
      </c>
      <c r="AA46" s="11" t="str">
        <f t="shared" si="4"/>
        <v>*</v>
      </c>
      <c r="AB46" s="67" t="str">
        <f t="shared" si="5"/>
        <v>*</v>
      </c>
      <c r="AC46" s="67" t="str">
        <f t="shared" si="6"/>
        <v>*</v>
      </c>
      <c r="AD46" s="67" t="str">
        <f t="shared" si="7"/>
        <v>*</v>
      </c>
      <c r="AE46" s="67" t="str">
        <f t="shared" si="8"/>
        <v>*</v>
      </c>
      <c r="AF46" s="67" t="str">
        <f t="shared" si="9"/>
        <v>*</v>
      </c>
      <c r="AG46" s="67" t="str">
        <f t="shared" si="10"/>
        <v>*</v>
      </c>
      <c r="AH46" s="67" t="str">
        <f t="shared" si="11"/>
        <v>*</v>
      </c>
      <c r="AI46" s="67" t="str">
        <f t="shared" si="12"/>
        <v>*</v>
      </c>
      <c r="AJ46" s="67" t="str">
        <f t="shared" si="13"/>
        <v>*</v>
      </c>
      <c r="AK46" s="11" t="str">
        <f t="shared" si="14"/>
        <v>*</v>
      </c>
      <c r="AL46" s="67" t="str">
        <f t="shared" si="15"/>
        <v>*</v>
      </c>
      <c r="AM46" s="67" t="str">
        <f t="shared" si="16"/>
        <v>*</v>
      </c>
      <c r="AN46" s="67" t="str">
        <f t="shared" si="17"/>
        <v>*</v>
      </c>
      <c r="AO46" s="67" t="str">
        <f t="shared" si="18"/>
        <v>*</v>
      </c>
      <c r="AP46" s="67" t="str">
        <f t="shared" si="19"/>
        <v>*</v>
      </c>
      <c r="AQ46" s="67" t="str">
        <f t="shared" si="20"/>
        <v>*</v>
      </c>
      <c r="AR46" s="67" t="str">
        <f t="shared" si="21"/>
        <v>*</v>
      </c>
      <c r="AS46" s="67" t="str">
        <f t="shared" si="22"/>
        <v>*</v>
      </c>
      <c r="AT46" s="67" t="str">
        <f t="shared" si="23"/>
        <v>*</v>
      </c>
      <c r="AU46" s="11" t="str">
        <f t="shared" si="24"/>
        <v>*</v>
      </c>
      <c r="AV46" s="67" t="str">
        <f t="shared" si="25"/>
        <v>*</v>
      </c>
      <c r="AW46" s="67" t="str">
        <f t="shared" si="26"/>
        <v>*</v>
      </c>
      <c r="AX46" s="67" t="str">
        <f t="shared" si="27"/>
        <v>*</v>
      </c>
      <c r="AY46" s="67" t="str">
        <f t="shared" si="28"/>
        <v>*</v>
      </c>
      <c r="AZ46" s="67" t="str">
        <f t="shared" si="29"/>
        <v>*</v>
      </c>
      <c r="BA46" s="67" t="str">
        <f t="shared" si="30"/>
        <v>*</v>
      </c>
      <c r="BB46" s="67" t="str">
        <f t="shared" si="31"/>
        <v>*</v>
      </c>
      <c r="BC46" s="67" t="str">
        <f t="shared" si="32"/>
        <v>*</v>
      </c>
      <c r="BD46" s="67" t="str">
        <f t="shared" si="33"/>
        <v>*</v>
      </c>
    </row>
    <row r="47" spans="1:72" s="2" customFormat="1">
      <c r="A47" s="193" t="str">
        <f>'Ambient Data'!B44</f>
        <v>*</v>
      </c>
      <c r="B47" s="182" t="s">
        <v>28</v>
      </c>
      <c r="C47" s="182" t="s">
        <v>28</v>
      </c>
      <c r="D47" s="182" t="s">
        <v>28</v>
      </c>
      <c r="E47" s="182" t="s">
        <v>28</v>
      </c>
      <c r="F47" s="95" t="str">
        <f t="shared" si="3"/>
        <v>*</v>
      </c>
      <c r="G47" s="181" t="str">
        <f>IF(ISNUMBER('Ambient Data'!C44),'Ambient Data'!C44,"*")</f>
        <v>*</v>
      </c>
      <c r="H47" s="11" t="str">
        <f>IF(ISNUMBER('Ambient Data'!D44),'Ambient Data'!D44,"*")</f>
        <v>*</v>
      </c>
      <c r="I47" s="67" t="str">
        <f>IF(ISNUMBER('Ambient Data'!M44),'Ambient Data'!M44,"*")</f>
        <v>*</v>
      </c>
      <c r="J47" s="67" t="str">
        <f>IF(ISNUMBER('Ambient Data'!E44),'Ambient Data'!E44,"*")</f>
        <v>*</v>
      </c>
      <c r="K47" s="67" t="str">
        <f>IF(ISNUMBER('Ambient Data'!G44),'Ambient Data'!G44,"*")</f>
        <v>*</v>
      </c>
      <c r="L47" s="67" t="str">
        <f>IF(ISNUMBER('Ambient Data'!H44),'Ambient Data'!H44,"*")</f>
        <v>*</v>
      </c>
      <c r="M47" s="67" t="str">
        <f>IF(ISNUMBER('Ambient Data'!I44),'Ambient Data'!I44,"*")</f>
        <v>*</v>
      </c>
      <c r="N47" s="67" t="str">
        <f>IF(ISNUMBER('Ambient Data'!J44),'Ambient Data'!J44,"*")</f>
        <v>*</v>
      </c>
      <c r="O47" s="67" t="str">
        <f>IF(ISNUMBER('Ambient Data'!K44),'Ambient Data'!K44,"*")</f>
        <v>*</v>
      </c>
      <c r="P47" s="67" t="str">
        <f>IF(ISNUMBER('Ambient Data'!L44),'Ambient Data'!L44,"*")</f>
        <v>*</v>
      </c>
      <c r="Q47" s="11" t="str">
        <f>IF(ISNUMBER('Effluent Data'!C44),'Effluent Data'!C44,"*")</f>
        <v>*</v>
      </c>
      <c r="R47" s="11" t="str">
        <f>IF(ISNUMBER('Effluent Data'!D44),'Effluent Data'!D44,"*")</f>
        <v>*</v>
      </c>
      <c r="S47" s="67" t="str">
        <f>IF(ISNUMBER('Effluent Data'!M44),'Effluent Data'!M44,"*")</f>
        <v>*</v>
      </c>
      <c r="T47" s="67" t="str">
        <f>IF(ISNUMBER('Effluent Data'!E44),'Effluent Data'!E44,"*")</f>
        <v>*</v>
      </c>
      <c r="U47" s="67" t="str">
        <f>IF(ISNUMBER('Effluent Data'!G44),'Effluent Data'!G44,"*")</f>
        <v>*</v>
      </c>
      <c r="V47" s="67" t="str">
        <f>IF(ISNUMBER('Effluent Data'!H44),'Effluent Data'!H44,"*")</f>
        <v>*</v>
      </c>
      <c r="W47" s="67" t="str">
        <f>IF(ISNUMBER('Effluent Data'!I44),'Effluent Data'!I44,"*")</f>
        <v>*</v>
      </c>
      <c r="X47" s="67" t="str">
        <f>IF(ISNUMBER('Effluent Data'!J44),'Effluent Data'!J44,"*")</f>
        <v>*</v>
      </c>
      <c r="Y47" s="67" t="str">
        <f>IF(ISNUMBER('Effluent Data'!K44),'Effluent Data'!K44,"*")</f>
        <v>*</v>
      </c>
      <c r="Z47" s="67" t="str">
        <f>IF(ISNUMBER('Effluent Data'!L44),'Effluent Data'!L44,"*")</f>
        <v>*</v>
      </c>
      <c r="AA47" s="11" t="str">
        <f t="shared" si="4"/>
        <v>*</v>
      </c>
      <c r="AB47" s="67" t="str">
        <f t="shared" si="5"/>
        <v>*</v>
      </c>
      <c r="AC47" s="67" t="str">
        <f t="shared" si="6"/>
        <v>*</v>
      </c>
      <c r="AD47" s="67" t="str">
        <f t="shared" si="7"/>
        <v>*</v>
      </c>
      <c r="AE47" s="67" t="str">
        <f t="shared" si="8"/>
        <v>*</v>
      </c>
      <c r="AF47" s="67" t="str">
        <f t="shared" si="9"/>
        <v>*</v>
      </c>
      <c r="AG47" s="67" t="str">
        <f t="shared" si="10"/>
        <v>*</v>
      </c>
      <c r="AH47" s="67" t="str">
        <f t="shared" si="11"/>
        <v>*</v>
      </c>
      <c r="AI47" s="67" t="str">
        <f t="shared" si="12"/>
        <v>*</v>
      </c>
      <c r="AJ47" s="67" t="str">
        <f t="shared" si="13"/>
        <v>*</v>
      </c>
      <c r="AK47" s="11" t="str">
        <f t="shared" si="14"/>
        <v>*</v>
      </c>
      <c r="AL47" s="67" t="str">
        <f t="shared" si="15"/>
        <v>*</v>
      </c>
      <c r="AM47" s="67" t="str">
        <f t="shared" si="16"/>
        <v>*</v>
      </c>
      <c r="AN47" s="67" t="str">
        <f t="shared" si="17"/>
        <v>*</v>
      </c>
      <c r="AO47" s="67" t="str">
        <f t="shared" si="18"/>
        <v>*</v>
      </c>
      <c r="AP47" s="67" t="str">
        <f t="shared" si="19"/>
        <v>*</v>
      </c>
      <c r="AQ47" s="67" t="str">
        <f t="shared" si="20"/>
        <v>*</v>
      </c>
      <c r="AR47" s="67" t="str">
        <f t="shared" si="21"/>
        <v>*</v>
      </c>
      <c r="AS47" s="67" t="str">
        <f t="shared" si="22"/>
        <v>*</v>
      </c>
      <c r="AT47" s="67" t="str">
        <f t="shared" si="23"/>
        <v>*</v>
      </c>
      <c r="AU47" s="11" t="str">
        <f t="shared" si="24"/>
        <v>*</v>
      </c>
      <c r="AV47" s="67" t="str">
        <f t="shared" si="25"/>
        <v>*</v>
      </c>
      <c r="AW47" s="67" t="str">
        <f t="shared" si="26"/>
        <v>*</v>
      </c>
      <c r="AX47" s="67" t="str">
        <f t="shared" si="27"/>
        <v>*</v>
      </c>
      <c r="AY47" s="67" t="str">
        <f t="shared" si="28"/>
        <v>*</v>
      </c>
      <c r="AZ47" s="67" t="str">
        <f t="shared" si="29"/>
        <v>*</v>
      </c>
      <c r="BA47" s="67" t="str">
        <f t="shared" si="30"/>
        <v>*</v>
      </c>
      <c r="BB47" s="67" t="str">
        <f t="shared" si="31"/>
        <v>*</v>
      </c>
      <c r="BC47" s="67" t="str">
        <f t="shared" si="32"/>
        <v>*</v>
      </c>
      <c r="BD47" s="67" t="str">
        <f t="shared" si="33"/>
        <v>*</v>
      </c>
    </row>
    <row r="48" spans="1:72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pans="11:26" s="2" customFormat="1"/>
    <row r="194" spans="11:26" s="2" customFormat="1"/>
    <row r="195" spans="11:26" s="2" customFormat="1"/>
    <row r="196" spans="11:26" s="2" customFormat="1"/>
    <row r="197" spans="11:26" s="2" customFormat="1"/>
    <row r="198" spans="11:26" s="2" customFormat="1"/>
    <row r="199" spans="11:26" s="2" customFormat="1"/>
    <row r="200" spans="11:26" s="2" customFormat="1"/>
    <row r="201" spans="11:26" s="2" customFormat="1"/>
    <row r="202" spans="11:26" s="2" customFormat="1"/>
    <row r="203" spans="11:26" s="2" customFormat="1"/>
    <row r="204" spans="11:26" s="2" customFormat="1"/>
    <row r="205" spans="11:26">
      <c r="K205" s="93"/>
      <c r="L205" s="93"/>
      <c r="M205" s="93"/>
      <c r="N205" s="93"/>
      <c r="O205" s="93"/>
      <c r="P205" s="93"/>
      <c r="U205" s="93"/>
      <c r="V205" s="93"/>
      <c r="W205" s="93"/>
      <c r="X205" s="93"/>
      <c r="Y205" s="93"/>
      <c r="Z205" s="93"/>
    </row>
  </sheetData>
  <mergeCells count="7">
    <mergeCell ref="A2:G2"/>
    <mergeCell ref="L2:S3"/>
    <mergeCell ref="BO8:BQ8"/>
    <mergeCell ref="BR8:BT8"/>
    <mergeCell ref="BL8:BN8"/>
    <mergeCell ref="BI8:BK8"/>
    <mergeCell ref="BF8:BH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217"/>
  <sheetViews>
    <sheetView topLeftCell="Q1" zoomScaleNormal="100" workbookViewId="0">
      <selection activeCell="AI23" sqref="AI23:AK27"/>
    </sheetView>
  </sheetViews>
  <sheetFormatPr defaultRowHeight="15"/>
  <cols>
    <col min="1" max="1" width="8.85546875" style="30"/>
    <col min="2" max="2" width="10.7109375" bestFit="1" customWidth="1"/>
    <col min="3" max="3" width="12.28515625" bestFit="1" customWidth="1"/>
    <col min="5" max="5" width="7.28515625" customWidth="1"/>
    <col min="16" max="16" width="5.28515625" customWidth="1"/>
    <col min="17" max="19" width="10.5703125" customWidth="1"/>
    <col min="20" max="22" width="9" customWidth="1"/>
    <col min="23" max="23" width="10.5703125" customWidth="1"/>
    <col min="24" max="24" width="5.140625" customWidth="1"/>
    <col min="25" max="25" width="9.140625" style="82"/>
    <col min="26" max="26" width="4.42578125" customWidth="1"/>
    <col min="27" max="27" width="6.140625" style="2" customWidth="1"/>
    <col min="28" max="28" width="12.140625" customWidth="1"/>
  </cols>
  <sheetData>
    <row r="1" spans="1:37" ht="33.75" customHeight="1">
      <c r="A1" s="252" t="s">
        <v>78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"/>
      <c r="X1" s="2"/>
      <c r="Y1" s="81"/>
      <c r="Z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15.75">
      <c r="A2" s="68" t="s">
        <v>79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49" t="s">
        <v>80</v>
      </c>
      <c r="R2" s="2"/>
      <c r="S2" s="2"/>
      <c r="T2" s="2"/>
      <c r="U2" s="2"/>
      <c r="V2" s="2"/>
      <c r="W2" s="2"/>
      <c r="X2" s="2"/>
      <c r="Y2" s="102" t="s">
        <v>81</v>
      </c>
      <c r="Z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.75">
      <c r="A3" s="68" t="s">
        <v>82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53" t="s">
        <v>83</v>
      </c>
      <c r="R3" s="253" t="s">
        <v>84</v>
      </c>
      <c r="S3" s="253" t="s">
        <v>85</v>
      </c>
      <c r="T3" s="253" t="s">
        <v>86</v>
      </c>
      <c r="U3" s="253" t="s">
        <v>87</v>
      </c>
      <c r="V3" s="253" t="s">
        <v>88</v>
      </c>
      <c r="W3" s="253" t="s">
        <v>89</v>
      </c>
      <c r="X3" s="2"/>
      <c r="Y3" s="100" t="s">
        <v>86</v>
      </c>
      <c r="Z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5" customHeight="1" thickBot="1">
      <c r="A4" s="69" t="s">
        <v>9</v>
      </c>
      <c r="B4" s="62" t="s">
        <v>10</v>
      </c>
      <c r="C4" s="6" t="s">
        <v>11</v>
      </c>
      <c r="D4" s="6" t="s">
        <v>12</v>
      </c>
      <c r="E4" s="6" t="s">
        <v>88</v>
      </c>
      <c r="F4" s="6" t="s">
        <v>13</v>
      </c>
      <c r="G4" s="6" t="s">
        <v>14</v>
      </c>
      <c r="H4" s="6" t="s">
        <v>15</v>
      </c>
      <c r="I4" s="6" t="s">
        <v>16</v>
      </c>
      <c r="J4" s="6" t="s">
        <v>49</v>
      </c>
      <c r="K4" s="6" t="s">
        <v>18</v>
      </c>
      <c r="L4" s="6" t="s">
        <v>19</v>
      </c>
      <c r="M4" s="6" t="s">
        <v>20</v>
      </c>
      <c r="N4" s="6" t="s">
        <v>21</v>
      </c>
      <c r="O4" s="6" t="s">
        <v>22</v>
      </c>
      <c r="P4" s="2"/>
      <c r="Q4" s="253"/>
      <c r="R4" s="253"/>
      <c r="S4" s="253"/>
      <c r="T4" s="253"/>
      <c r="U4" s="253"/>
      <c r="V4" s="253"/>
      <c r="W4" s="253"/>
      <c r="X4" s="2"/>
      <c r="Y4" s="101" t="s">
        <v>90</v>
      </c>
      <c r="Z4" s="2"/>
      <c r="AA4" s="4" t="s">
        <v>91</v>
      </c>
      <c r="AB4" s="3"/>
      <c r="AC4" s="2"/>
      <c r="AD4" s="3"/>
      <c r="AE4" s="27" t="s">
        <v>92</v>
      </c>
      <c r="AF4" s="26" t="s">
        <v>28</v>
      </c>
      <c r="AG4" s="3"/>
      <c r="AH4" s="3"/>
      <c r="AI4" s="2"/>
      <c r="AJ4" s="2"/>
      <c r="AK4" s="2"/>
    </row>
    <row r="5" spans="1:37" ht="15" customHeight="1">
      <c r="A5" s="70" t="str">
        <f>IF('Ambient Data'!A7="*","*",'Ambient Data'!A7)</f>
        <v>*</v>
      </c>
      <c r="B5" s="42" t="str">
        <f>IF(ISTEXT('Ambient Data'!B7),'Ambient Data'!B7,"*")</f>
        <v>*</v>
      </c>
      <c r="C5" s="12" t="str">
        <f>IF(ISNUMBER('Ambient Data'!C7),'Mixed Values'!AA10,"*")</f>
        <v>*</v>
      </c>
      <c r="D5" s="12" t="str">
        <f>IF(ISNUMBER('Ambient Data'!D7),'Mixed Values'!AB10,"*")</f>
        <v>*</v>
      </c>
      <c r="E5" s="211">
        <v>999</v>
      </c>
      <c r="F5" s="12" t="str">
        <f>IF(ISNUMBER('Ambient Data'!E7),'Mixed Values'!AD10,"*")</f>
        <v>*</v>
      </c>
      <c r="G5" s="12">
        <f>IF(ISNUMBER('Ambient Data'!F7),'Ambient Data'!F7,"*")</f>
        <v>10</v>
      </c>
      <c r="H5" s="12" t="str">
        <f>IF(ISNUMBER('Ambient Data'!G7),'Mixed Values'!AE10,"*")</f>
        <v>*</v>
      </c>
      <c r="I5" s="12" t="str">
        <f>IF(ISNUMBER('Ambient Data'!H7),'Mixed Values'!AF10,"*")</f>
        <v>*</v>
      </c>
      <c r="J5" s="12" t="str">
        <f>IF(ISNUMBER('Ambient Data'!I7),'Mixed Values'!AG10,"*")</f>
        <v>*</v>
      </c>
      <c r="K5" s="12" t="str">
        <f>IF(ISNUMBER('Ambient Data'!J7),'Mixed Values'!AH10,"*")</f>
        <v>*</v>
      </c>
      <c r="L5" s="12" t="str">
        <f>IF(ISNUMBER('Ambient Data'!K7),'Mixed Values'!AI10,"*")</f>
        <v>*</v>
      </c>
      <c r="M5" s="12" t="str">
        <f>IF(ISNUMBER('Ambient Data'!L7),'Mixed Values'!AJ10,"*")</f>
        <v>*</v>
      </c>
      <c r="N5" s="12" t="str">
        <f>IF(ISNUMBER('Ambient Data'!M7),'Mixed Values'!AC10,"*")</f>
        <v>*</v>
      </c>
      <c r="O5" s="125">
        <f>IF(ISNUMBER('Ambient Data'!N7),'Ambient Data'!N7,"*")</f>
        <v>9.9999999999999995E-7</v>
      </c>
      <c r="P5" s="2"/>
      <c r="Q5" s="131" t="s">
        <v>28</v>
      </c>
      <c r="R5" s="79" t="s">
        <v>28</v>
      </c>
      <c r="S5" s="79" t="s">
        <v>28</v>
      </c>
      <c r="T5" s="79" t="s">
        <v>28</v>
      </c>
      <c r="U5" s="79" t="s">
        <v>28</v>
      </c>
      <c r="V5" s="79" t="s">
        <v>28</v>
      </c>
      <c r="W5" s="79" t="s">
        <v>28</v>
      </c>
      <c r="X5" s="2"/>
      <c r="Y5" s="80" t="str">
        <f>T5</f>
        <v>*</v>
      </c>
      <c r="Z5" s="2"/>
      <c r="AB5" s="22" t="s">
        <v>93</v>
      </c>
      <c r="AC5" s="23"/>
      <c r="AD5" s="23"/>
      <c r="AE5" s="23"/>
      <c r="AF5" s="23"/>
      <c r="AG5" s="23"/>
      <c r="AH5" s="24"/>
      <c r="AI5" s="2"/>
      <c r="AJ5" s="2"/>
      <c r="AK5" s="2"/>
    </row>
    <row r="6" spans="1:37">
      <c r="A6" s="70" t="str">
        <f>IF('Ambient Data'!A8="*","*",'Ambient Data'!A8)</f>
        <v>*</v>
      </c>
      <c r="B6" s="42" t="str">
        <f>IF(ISTEXT('Ambient Data'!B8),'Ambient Data'!B8,"*")</f>
        <v>*</v>
      </c>
      <c r="C6" s="12" t="str">
        <f>IF(ISNUMBER('Ambient Data'!C8),'Mixed Values'!AA11,"*")</f>
        <v>*</v>
      </c>
      <c r="D6" s="12" t="str">
        <f>IF(ISNUMBER('Ambient Data'!D8),'Mixed Values'!AB11,"*")</f>
        <v>*</v>
      </c>
      <c r="E6" s="211">
        <v>999</v>
      </c>
      <c r="F6" s="12" t="str">
        <f>IF(ISNUMBER('Ambient Data'!E8),'Mixed Values'!AD11,"*")</f>
        <v>*</v>
      </c>
      <c r="G6" s="12">
        <f>IF(ISNUMBER('Ambient Data'!F8),'Ambient Data'!F8,"*")</f>
        <v>10</v>
      </c>
      <c r="H6" s="12" t="str">
        <f>IF(ISNUMBER('Ambient Data'!G8),'Mixed Values'!AE11,"*")</f>
        <v>*</v>
      </c>
      <c r="I6" s="12" t="str">
        <f>IF(ISNUMBER('Ambient Data'!H8),'Mixed Values'!AF11,"*")</f>
        <v>*</v>
      </c>
      <c r="J6" s="12" t="str">
        <f>IF(ISNUMBER('Ambient Data'!I8),'Mixed Values'!AG11,"*")</f>
        <v>*</v>
      </c>
      <c r="K6" s="12" t="str">
        <f>IF(ISNUMBER('Ambient Data'!J8),'Mixed Values'!AH11,"*")</f>
        <v>*</v>
      </c>
      <c r="L6" s="12" t="str">
        <f>IF(ISNUMBER('Ambient Data'!K8),'Mixed Values'!AI11,"*")</f>
        <v>*</v>
      </c>
      <c r="M6" s="12" t="str">
        <f>IF(ISNUMBER('Ambient Data'!L8),'Mixed Values'!AJ11,"*")</f>
        <v>*</v>
      </c>
      <c r="N6" s="12" t="str">
        <f>IF(ISNUMBER('Ambient Data'!M8),'Mixed Values'!AC11,"*")</f>
        <v>*</v>
      </c>
      <c r="O6" s="125">
        <f>IF(ISNUMBER('Ambient Data'!N8),'Ambient Data'!N8,"*")</f>
        <v>9.9999999999999995E-7</v>
      </c>
      <c r="P6" s="2"/>
      <c r="Q6" s="131" t="s">
        <v>28</v>
      </c>
      <c r="R6" s="79" t="s">
        <v>28</v>
      </c>
      <c r="S6" s="79" t="s">
        <v>28</v>
      </c>
      <c r="T6" s="79" t="s">
        <v>28</v>
      </c>
      <c r="U6" s="79" t="s">
        <v>28</v>
      </c>
      <c r="V6" s="79" t="s">
        <v>28</v>
      </c>
      <c r="W6" s="79" t="s">
        <v>28</v>
      </c>
      <c r="X6" s="2"/>
      <c r="Y6" s="80" t="str">
        <f t="shared" ref="Y6:Y41" si="0">T6</f>
        <v>*</v>
      </c>
      <c r="Z6" s="2"/>
      <c r="AB6" s="243" t="s">
        <v>94</v>
      </c>
      <c r="AC6" s="244"/>
      <c r="AD6" s="244"/>
      <c r="AE6" s="244"/>
      <c r="AF6" s="244"/>
      <c r="AG6" s="244"/>
      <c r="AH6" s="245"/>
      <c r="AI6" s="2"/>
      <c r="AJ6" s="2"/>
      <c r="AK6" s="2"/>
    </row>
    <row r="7" spans="1:37" ht="15" customHeight="1">
      <c r="A7" s="70" t="str">
        <f>IF('Ambient Data'!A9="*","*",'Ambient Data'!A9)</f>
        <v>*</v>
      </c>
      <c r="B7" s="42" t="str">
        <f>IF(ISTEXT('Ambient Data'!B9),'Ambient Data'!B9,"*")</f>
        <v>*</v>
      </c>
      <c r="C7" s="12" t="str">
        <f>IF(ISNUMBER('Ambient Data'!C9),'Mixed Values'!AA12,"*")</f>
        <v>*</v>
      </c>
      <c r="D7" s="12" t="str">
        <f>IF(ISNUMBER('Ambient Data'!D9),'Mixed Values'!AB12,"*")</f>
        <v>*</v>
      </c>
      <c r="E7" s="211">
        <v>999</v>
      </c>
      <c r="F7" s="12" t="str">
        <f>IF(ISNUMBER('Ambient Data'!E9),'Mixed Values'!AD12,"*")</f>
        <v>*</v>
      </c>
      <c r="G7" s="12">
        <f>IF(ISNUMBER('Ambient Data'!F9),'Ambient Data'!F9,"*")</f>
        <v>10</v>
      </c>
      <c r="H7" s="12" t="str">
        <f>IF(ISNUMBER('Ambient Data'!G9),'Mixed Values'!AE12,"*")</f>
        <v>*</v>
      </c>
      <c r="I7" s="12" t="str">
        <f>IF(ISNUMBER('Ambient Data'!H9),'Mixed Values'!AF12,"*")</f>
        <v>*</v>
      </c>
      <c r="J7" s="12" t="str">
        <f>IF(ISNUMBER('Ambient Data'!I9),'Mixed Values'!AG12,"*")</f>
        <v>*</v>
      </c>
      <c r="K7" s="12" t="str">
        <f>IF(ISNUMBER('Ambient Data'!J9),'Mixed Values'!AH12,"*")</f>
        <v>*</v>
      </c>
      <c r="L7" s="12" t="str">
        <f>IF(ISNUMBER('Ambient Data'!K9),'Mixed Values'!AI12,"*")</f>
        <v>*</v>
      </c>
      <c r="M7" s="12" t="str">
        <f>IF(ISNUMBER('Ambient Data'!L9),'Mixed Values'!AJ12,"*")</f>
        <v>*</v>
      </c>
      <c r="N7" s="12" t="str">
        <f>IF(ISNUMBER('Ambient Data'!M9),'Mixed Values'!AC12,"*")</f>
        <v>*</v>
      </c>
      <c r="O7" s="125">
        <f>IF(ISNUMBER('Ambient Data'!N9),'Ambient Data'!N9,"*")</f>
        <v>9.9999999999999995E-7</v>
      </c>
      <c r="P7" s="2"/>
      <c r="Q7" s="131" t="s">
        <v>28</v>
      </c>
      <c r="R7" s="79" t="s">
        <v>28</v>
      </c>
      <c r="S7" s="79" t="s">
        <v>28</v>
      </c>
      <c r="T7" s="79" t="s">
        <v>28</v>
      </c>
      <c r="U7" s="79" t="s">
        <v>28</v>
      </c>
      <c r="V7" s="79" t="s">
        <v>28</v>
      </c>
      <c r="W7" s="79" t="s">
        <v>28</v>
      </c>
      <c r="X7" s="2"/>
      <c r="Y7" s="80" t="str">
        <f t="shared" si="0"/>
        <v>*</v>
      </c>
      <c r="Z7" s="2"/>
      <c r="AB7" s="246"/>
      <c r="AC7" s="247"/>
      <c r="AD7" s="247"/>
      <c r="AE7" s="247"/>
      <c r="AF7" s="247"/>
      <c r="AG7" s="247"/>
      <c r="AH7" s="248"/>
      <c r="AI7" s="2"/>
      <c r="AJ7" s="2"/>
      <c r="AK7" s="2"/>
    </row>
    <row r="8" spans="1:37" ht="15" customHeight="1">
      <c r="A8" s="70" t="str">
        <f>IF('Ambient Data'!A10="*","*",'Ambient Data'!A10)</f>
        <v>*</v>
      </c>
      <c r="B8" s="42" t="str">
        <f>IF(ISTEXT('Ambient Data'!B10),'Ambient Data'!B10,"*")</f>
        <v>*</v>
      </c>
      <c r="C8" s="12" t="str">
        <f>IF(ISNUMBER('Ambient Data'!C10),'Mixed Values'!AA13,"*")</f>
        <v>*</v>
      </c>
      <c r="D8" s="12" t="str">
        <f>IF(ISNUMBER('Ambient Data'!D10),'Mixed Values'!AB13,"*")</f>
        <v>*</v>
      </c>
      <c r="E8" s="211">
        <v>999</v>
      </c>
      <c r="F8" s="12" t="str">
        <f>IF(ISNUMBER('Ambient Data'!E10),'Mixed Values'!AD13,"*")</f>
        <v>*</v>
      </c>
      <c r="G8" s="12">
        <f>IF(ISNUMBER('Ambient Data'!F10),'Ambient Data'!F10,"*")</f>
        <v>10</v>
      </c>
      <c r="H8" s="12" t="str">
        <f>IF(ISNUMBER('Ambient Data'!G10),'Mixed Values'!AE13,"*")</f>
        <v>*</v>
      </c>
      <c r="I8" s="12" t="str">
        <f>IF(ISNUMBER('Ambient Data'!H10),'Mixed Values'!AF13,"*")</f>
        <v>*</v>
      </c>
      <c r="J8" s="12" t="str">
        <f>IF(ISNUMBER('Ambient Data'!I10),'Mixed Values'!AG13,"*")</f>
        <v>*</v>
      </c>
      <c r="K8" s="12" t="str">
        <f>IF(ISNUMBER('Ambient Data'!J10),'Mixed Values'!AH13,"*")</f>
        <v>*</v>
      </c>
      <c r="L8" s="12" t="str">
        <f>IF(ISNUMBER('Ambient Data'!K10),'Mixed Values'!AI13,"*")</f>
        <v>*</v>
      </c>
      <c r="M8" s="12" t="str">
        <f>IF(ISNUMBER('Ambient Data'!L10),'Mixed Values'!AJ13,"*")</f>
        <v>*</v>
      </c>
      <c r="N8" s="12" t="str">
        <f>IF(ISNUMBER('Ambient Data'!M10),'Mixed Values'!AC13,"*")</f>
        <v>*</v>
      </c>
      <c r="O8" s="125">
        <f>IF(ISNUMBER('Ambient Data'!N10),'Ambient Data'!N10,"*")</f>
        <v>9.9999999999999995E-7</v>
      </c>
      <c r="P8" s="2"/>
      <c r="Q8" s="131" t="s">
        <v>28</v>
      </c>
      <c r="R8" s="79" t="s">
        <v>28</v>
      </c>
      <c r="S8" s="79" t="s">
        <v>28</v>
      </c>
      <c r="T8" s="79" t="s">
        <v>28</v>
      </c>
      <c r="U8" s="79" t="s">
        <v>28</v>
      </c>
      <c r="V8" s="79" t="s">
        <v>28</v>
      </c>
      <c r="W8" s="79" t="s">
        <v>28</v>
      </c>
      <c r="X8" s="2"/>
      <c r="Y8" s="80" t="str">
        <f t="shared" si="0"/>
        <v>*</v>
      </c>
      <c r="Z8" s="2"/>
      <c r="AB8" s="246"/>
      <c r="AC8" s="247"/>
      <c r="AD8" s="247"/>
      <c r="AE8" s="247"/>
      <c r="AF8" s="247"/>
      <c r="AG8" s="247"/>
      <c r="AH8" s="248"/>
      <c r="AI8" s="2"/>
      <c r="AJ8" s="2"/>
      <c r="AK8" s="2"/>
    </row>
    <row r="9" spans="1:37" ht="15" customHeight="1">
      <c r="A9" s="70" t="str">
        <f>IF('Ambient Data'!A11="*","*",'Ambient Data'!A11)</f>
        <v>*</v>
      </c>
      <c r="B9" s="42" t="str">
        <f>IF(ISTEXT('Ambient Data'!B11),'Ambient Data'!B11,"*")</f>
        <v>*</v>
      </c>
      <c r="C9" s="12" t="str">
        <f>IF(ISNUMBER('Ambient Data'!C11),'Mixed Values'!AA14,"*")</f>
        <v>*</v>
      </c>
      <c r="D9" s="12" t="str">
        <f>IF(ISNUMBER('Ambient Data'!D11),'Mixed Values'!AB14,"*")</f>
        <v>*</v>
      </c>
      <c r="E9" s="211">
        <v>999</v>
      </c>
      <c r="F9" s="12" t="str">
        <f>IF(ISNUMBER('Ambient Data'!E11),'Mixed Values'!AD14,"*")</f>
        <v>*</v>
      </c>
      <c r="G9" s="12">
        <f>IF(ISNUMBER('Ambient Data'!F11),'Ambient Data'!F11,"*")</f>
        <v>10</v>
      </c>
      <c r="H9" s="12" t="str">
        <f>IF(ISNUMBER('Ambient Data'!G11),'Mixed Values'!AE14,"*")</f>
        <v>*</v>
      </c>
      <c r="I9" s="12" t="str">
        <f>IF(ISNUMBER('Ambient Data'!H11),'Mixed Values'!AF14,"*")</f>
        <v>*</v>
      </c>
      <c r="J9" s="12" t="str">
        <f>IF(ISNUMBER('Ambient Data'!I11),'Mixed Values'!AG14,"*")</f>
        <v>*</v>
      </c>
      <c r="K9" s="12" t="str">
        <f>IF(ISNUMBER('Ambient Data'!J11),'Mixed Values'!AH14,"*")</f>
        <v>*</v>
      </c>
      <c r="L9" s="12" t="str">
        <f>IF(ISNUMBER('Ambient Data'!K11),'Mixed Values'!AI14,"*")</f>
        <v>*</v>
      </c>
      <c r="M9" s="12" t="str">
        <f>IF(ISNUMBER('Ambient Data'!L11),'Mixed Values'!AJ14,"*")</f>
        <v>*</v>
      </c>
      <c r="N9" s="12" t="str">
        <f>IF(ISNUMBER('Ambient Data'!M11),'Mixed Values'!AC14,"*")</f>
        <v>*</v>
      </c>
      <c r="O9" s="125">
        <f>IF(ISNUMBER('Ambient Data'!N11),'Ambient Data'!N11,"*")</f>
        <v>9.9999999999999995E-7</v>
      </c>
      <c r="P9" s="2"/>
      <c r="Q9" s="131" t="s">
        <v>28</v>
      </c>
      <c r="R9" s="79" t="s">
        <v>28</v>
      </c>
      <c r="S9" s="79" t="s">
        <v>28</v>
      </c>
      <c r="T9" s="79" t="s">
        <v>28</v>
      </c>
      <c r="U9" s="79" t="s">
        <v>28</v>
      </c>
      <c r="V9" s="79" t="s">
        <v>28</v>
      </c>
      <c r="W9" s="79" t="s">
        <v>28</v>
      </c>
      <c r="X9" s="2"/>
      <c r="Y9" s="80" t="str">
        <f t="shared" si="0"/>
        <v>*</v>
      </c>
      <c r="Z9" s="2"/>
      <c r="AB9" s="246"/>
      <c r="AC9" s="247"/>
      <c r="AD9" s="247"/>
      <c r="AE9" s="247"/>
      <c r="AF9" s="247"/>
      <c r="AG9" s="247"/>
      <c r="AH9" s="248"/>
      <c r="AI9" s="2"/>
      <c r="AJ9" s="2"/>
      <c r="AK9" s="2"/>
    </row>
    <row r="10" spans="1:37" ht="15" customHeight="1">
      <c r="A10" s="70" t="str">
        <f>IF('Ambient Data'!A12="*","*",'Ambient Data'!A12)</f>
        <v>*</v>
      </c>
      <c r="B10" s="42" t="str">
        <f>IF(ISTEXT('Ambient Data'!B12),'Ambient Data'!B12,"*")</f>
        <v>*</v>
      </c>
      <c r="C10" s="12" t="str">
        <f>IF(ISNUMBER('Ambient Data'!C12),'Mixed Values'!AA15,"*")</f>
        <v>*</v>
      </c>
      <c r="D10" s="12" t="str">
        <f>IF(ISNUMBER('Ambient Data'!D12),'Mixed Values'!AB15,"*")</f>
        <v>*</v>
      </c>
      <c r="E10" s="211">
        <v>999</v>
      </c>
      <c r="F10" s="12" t="str">
        <f>IF(ISNUMBER('Ambient Data'!E12),'Mixed Values'!AD15,"*")</f>
        <v>*</v>
      </c>
      <c r="G10" s="12">
        <f>IF(ISNUMBER('Ambient Data'!F12),'Ambient Data'!F12,"*")</f>
        <v>10</v>
      </c>
      <c r="H10" s="12" t="str">
        <f>IF(ISNUMBER('Ambient Data'!G12),'Mixed Values'!AE15,"*")</f>
        <v>*</v>
      </c>
      <c r="I10" s="12" t="str">
        <f>IF(ISNUMBER('Ambient Data'!H12),'Mixed Values'!AF15,"*")</f>
        <v>*</v>
      </c>
      <c r="J10" s="12" t="str">
        <f>IF(ISNUMBER('Ambient Data'!I12),'Mixed Values'!AG15,"*")</f>
        <v>*</v>
      </c>
      <c r="K10" s="12" t="str">
        <f>IF(ISNUMBER('Ambient Data'!J12),'Mixed Values'!AH15,"*")</f>
        <v>*</v>
      </c>
      <c r="L10" s="12" t="str">
        <f>IF(ISNUMBER('Ambient Data'!K12),'Mixed Values'!AI15,"*")</f>
        <v>*</v>
      </c>
      <c r="M10" s="12" t="str">
        <f>IF(ISNUMBER('Ambient Data'!L12),'Mixed Values'!AJ15,"*")</f>
        <v>*</v>
      </c>
      <c r="N10" s="12" t="str">
        <f>IF(ISNUMBER('Ambient Data'!M12),'Mixed Values'!AC15,"*")</f>
        <v>*</v>
      </c>
      <c r="O10" s="125">
        <f>IF(ISNUMBER('Ambient Data'!N12),'Ambient Data'!N12,"*")</f>
        <v>9.9999999999999995E-7</v>
      </c>
      <c r="P10" s="2"/>
      <c r="Q10" s="131" t="s">
        <v>28</v>
      </c>
      <c r="R10" s="79" t="s">
        <v>28</v>
      </c>
      <c r="S10" s="79" t="s">
        <v>28</v>
      </c>
      <c r="T10" s="79" t="s">
        <v>28</v>
      </c>
      <c r="U10" s="79" t="s">
        <v>28</v>
      </c>
      <c r="V10" s="79" t="s">
        <v>28</v>
      </c>
      <c r="W10" s="79" t="s">
        <v>28</v>
      </c>
      <c r="X10" s="2"/>
      <c r="Y10" s="80" t="str">
        <f t="shared" si="0"/>
        <v>*</v>
      </c>
      <c r="Z10" s="2"/>
      <c r="AB10" s="246"/>
      <c r="AC10" s="247"/>
      <c r="AD10" s="247"/>
      <c r="AE10" s="247"/>
      <c r="AF10" s="247"/>
      <c r="AG10" s="247"/>
      <c r="AH10" s="248"/>
      <c r="AI10" s="2"/>
      <c r="AJ10" s="2"/>
      <c r="AK10" s="2"/>
    </row>
    <row r="11" spans="1:37">
      <c r="A11" s="70" t="str">
        <f>IF('Ambient Data'!A13="*","*",'Ambient Data'!A13)</f>
        <v>*</v>
      </c>
      <c r="B11" s="42" t="str">
        <f>IF(ISTEXT('Ambient Data'!B13),'Ambient Data'!B13,"*")</f>
        <v>*</v>
      </c>
      <c r="C11" s="12" t="str">
        <f>IF(ISNUMBER('Ambient Data'!C13),'Mixed Values'!AA16,"*")</f>
        <v>*</v>
      </c>
      <c r="D11" s="12" t="str">
        <f>IF(ISNUMBER('Ambient Data'!D13),'Mixed Values'!AB16,"*")</f>
        <v>*</v>
      </c>
      <c r="E11" s="211">
        <v>999</v>
      </c>
      <c r="F11" s="12" t="str">
        <f>IF(ISNUMBER('Ambient Data'!E13),'Mixed Values'!AD16,"*")</f>
        <v>*</v>
      </c>
      <c r="G11" s="12">
        <f>IF(ISNUMBER('Ambient Data'!F13),'Ambient Data'!F13,"*")</f>
        <v>10</v>
      </c>
      <c r="H11" s="12" t="str">
        <f>IF(ISNUMBER('Ambient Data'!G13),'Mixed Values'!AE16,"*")</f>
        <v>*</v>
      </c>
      <c r="I11" s="12" t="str">
        <f>IF(ISNUMBER('Ambient Data'!H13),'Mixed Values'!AF16,"*")</f>
        <v>*</v>
      </c>
      <c r="J11" s="12" t="str">
        <f>IF(ISNUMBER('Ambient Data'!I13),'Mixed Values'!AG16,"*")</f>
        <v>*</v>
      </c>
      <c r="K11" s="12" t="str">
        <f>IF(ISNUMBER('Ambient Data'!J13),'Mixed Values'!AH16,"*")</f>
        <v>*</v>
      </c>
      <c r="L11" s="12" t="str">
        <f>IF(ISNUMBER('Ambient Data'!K13),'Mixed Values'!AI16,"*")</f>
        <v>*</v>
      </c>
      <c r="M11" s="12" t="str">
        <f>IF(ISNUMBER('Ambient Data'!L13),'Mixed Values'!AJ16,"*")</f>
        <v>*</v>
      </c>
      <c r="N11" s="12" t="str">
        <f>IF(ISNUMBER('Ambient Data'!M13),'Mixed Values'!AC16,"*")</f>
        <v>*</v>
      </c>
      <c r="O11" s="125">
        <f>IF(ISNUMBER('Ambient Data'!N13),'Ambient Data'!N13,"*")</f>
        <v>9.9999999999999995E-7</v>
      </c>
      <c r="P11" s="2"/>
      <c r="Q11" s="131" t="s">
        <v>28</v>
      </c>
      <c r="R11" s="79" t="s">
        <v>28</v>
      </c>
      <c r="S11" s="79" t="s">
        <v>28</v>
      </c>
      <c r="T11" s="79" t="s">
        <v>28</v>
      </c>
      <c r="U11" s="79" t="s">
        <v>28</v>
      </c>
      <c r="V11" s="79" t="s">
        <v>28</v>
      </c>
      <c r="W11" s="79" t="s">
        <v>28</v>
      </c>
      <c r="X11" s="2"/>
      <c r="Y11" s="80" t="str">
        <f t="shared" si="0"/>
        <v>*</v>
      </c>
      <c r="Z11" s="2"/>
      <c r="AB11" s="246"/>
      <c r="AC11" s="247"/>
      <c r="AD11" s="247"/>
      <c r="AE11" s="247"/>
      <c r="AF11" s="247"/>
      <c r="AG11" s="247"/>
      <c r="AH11" s="248"/>
      <c r="AI11" s="2"/>
      <c r="AJ11" s="2"/>
      <c r="AK11" s="2"/>
    </row>
    <row r="12" spans="1:37" ht="15" customHeight="1">
      <c r="A12" s="70" t="str">
        <f>IF('Ambient Data'!A14="*","*",'Ambient Data'!A14)</f>
        <v>*</v>
      </c>
      <c r="B12" s="42" t="str">
        <f>IF(ISTEXT('Ambient Data'!B14),'Ambient Data'!B14,"*")</f>
        <v>*</v>
      </c>
      <c r="C12" s="12" t="str">
        <f>IF(ISNUMBER('Ambient Data'!C14),'Mixed Values'!AA17,"*")</f>
        <v>*</v>
      </c>
      <c r="D12" s="12" t="str">
        <f>IF(ISNUMBER('Ambient Data'!D14),'Mixed Values'!AB17,"*")</f>
        <v>*</v>
      </c>
      <c r="E12" s="211">
        <v>999</v>
      </c>
      <c r="F12" s="12" t="str">
        <f>IF(ISNUMBER('Ambient Data'!E14),'Mixed Values'!AD17,"*")</f>
        <v>*</v>
      </c>
      <c r="G12" s="12">
        <f>IF(ISNUMBER('Ambient Data'!F14),'Ambient Data'!F14,"*")</f>
        <v>10</v>
      </c>
      <c r="H12" s="12" t="str">
        <f>IF(ISNUMBER('Ambient Data'!G14),'Mixed Values'!AE17,"*")</f>
        <v>*</v>
      </c>
      <c r="I12" s="12" t="str">
        <f>IF(ISNUMBER('Ambient Data'!H14),'Mixed Values'!AF17,"*")</f>
        <v>*</v>
      </c>
      <c r="J12" s="12" t="str">
        <f>IF(ISNUMBER('Ambient Data'!I14),'Mixed Values'!AG17,"*")</f>
        <v>*</v>
      </c>
      <c r="K12" s="12" t="str">
        <f>IF(ISNUMBER('Ambient Data'!J14),'Mixed Values'!AH17,"*")</f>
        <v>*</v>
      </c>
      <c r="L12" s="12" t="str">
        <f>IF(ISNUMBER('Ambient Data'!K14),'Mixed Values'!AI17,"*")</f>
        <v>*</v>
      </c>
      <c r="M12" s="12" t="str">
        <f>IF(ISNUMBER('Ambient Data'!L14),'Mixed Values'!AJ17,"*")</f>
        <v>*</v>
      </c>
      <c r="N12" s="12" t="str">
        <f>IF(ISNUMBER('Ambient Data'!M14),'Mixed Values'!AC17,"*")</f>
        <v>*</v>
      </c>
      <c r="O12" s="125">
        <f>IF(ISNUMBER('Ambient Data'!N14),'Ambient Data'!N14,"*")</f>
        <v>9.9999999999999995E-7</v>
      </c>
      <c r="P12" s="2"/>
      <c r="Q12" s="131" t="s">
        <v>28</v>
      </c>
      <c r="R12" s="79" t="s">
        <v>28</v>
      </c>
      <c r="S12" s="79" t="s">
        <v>28</v>
      </c>
      <c r="T12" s="79" t="s">
        <v>28</v>
      </c>
      <c r="U12" s="79" t="s">
        <v>28</v>
      </c>
      <c r="V12" s="79" t="s">
        <v>28</v>
      </c>
      <c r="W12" s="79" t="s">
        <v>28</v>
      </c>
      <c r="X12" s="2"/>
      <c r="Y12" s="80" t="str">
        <f t="shared" si="0"/>
        <v>*</v>
      </c>
      <c r="Z12" s="2"/>
      <c r="AB12" s="246"/>
      <c r="AC12" s="247"/>
      <c r="AD12" s="247"/>
      <c r="AE12" s="247"/>
      <c r="AF12" s="247"/>
      <c r="AG12" s="247"/>
      <c r="AH12" s="248"/>
      <c r="AI12" s="2"/>
      <c r="AJ12" s="2"/>
      <c r="AK12" s="2"/>
    </row>
    <row r="13" spans="1:37">
      <c r="A13" s="70" t="str">
        <f>IF('Ambient Data'!A15="*","*",'Ambient Data'!A15)</f>
        <v>*</v>
      </c>
      <c r="B13" s="42" t="str">
        <f>IF(ISTEXT('Ambient Data'!B15),'Ambient Data'!B15,"*")</f>
        <v>*</v>
      </c>
      <c r="C13" s="12" t="str">
        <f>IF(ISNUMBER('Ambient Data'!C15),'Mixed Values'!AA18,"*")</f>
        <v>*</v>
      </c>
      <c r="D13" s="12" t="str">
        <f>IF(ISNUMBER('Ambient Data'!D15),'Mixed Values'!AB18,"*")</f>
        <v>*</v>
      </c>
      <c r="E13" s="211">
        <v>999</v>
      </c>
      <c r="F13" s="12" t="str">
        <f>IF(ISNUMBER('Ambient Data'!E15),'Mixed Values'!AD18,"*")</f>
        <v>*</v>
      </c>
      <c r="G13" s="12">
        <f>IF(ISNUMBER('Ambient Data'!F15),'Ambient Data'!F15,"*")</f>
        <v>10</v>
      </c>
      <c r="H13" s="12" t="str">
        <f>IF(ISNUMBER('Ambient Data'!G15),'Mixed Values'!AE18,"*")</f>
        <v>*</v>
      </c>
      <c r="I13" s="12" t="str">
        <f>IF(ISNUMBER('Ambient Data'!H15),'Mixed Values'!AF18,"*")</f>
        <v>*</v>
      </c>
      <c r="J13" s="12" t="str">
        <f>IF(ISNUMBER('Ambient Data'!I15),'Mixed Values'!AG18,"*")</f>
        <v>*</v>
      </c>
      <c r="K13" s="12" t="str">
        <f>IF(ISNUMBER('Ambient Data'!J15),'Mixed Values'!AH18,"*")</f>
        <v>*</v>
      </c>
      <c r="L13" s="12" t="str">
        <f>IF(ISNUMBER('Ambient Data'!K15),'Mixed Values'!AI18,"*")</f>
        <v>*</v>
      </c>
      <c r="M13" s="12" t="str">
        <f>IF(ISNUMBER('Ambient Data'!L15),'Mixed Values'!AJ18,"*")</f>
        <v>*</v>
      </c>
      <c r="N13" s="12" t="str">
        <f>IF(ISNUMBER('Ambient Data'!M15),'Mixed Values'!AC18,"*")</f>
        <v>*</v>
      </c>
      <c r="O13" s="125">
        <f>IF(ISNUMBER('Ambient Data'!N15),'Ambient Data'!N15,"*")</f>
        <v>9.9999999999999995E-7</v>
      </c>
      <c r="P13" s="2"/>
      <c r="Q13" s="131" t="s">
        <v>28</v>
      </c>
      <c r="R13" s="79" t="s">
        <v>28</v>
      </c>
      <c r="S13" s="79" t="s">
        <v>28</v>
      </c>
      <c r="T13" s="79" t="s">
        <v>28</v>
      </c>
      <c r="U13" s="79" t="s">
        <v>28</v>
      </c>
      <c r="V13" s="79" t="s">
        <v>28</v>
      </c>
      <c r="W13" s="79" t="s">
        <v>28</v>
      </c>
      <c r="X13" s="2"/>
      <c r="Y13" s="80" t="str">
        <f t="shared" si="0"/>
        <v>*</v>
      </c>
      <c r="Z13" s="2"/>
      <c r="AB13" s="246"/>
      <c r="AC13" s="247"/>
      <c r="AD13" s="247"/>
      <c r="AE13" s="247"/>
      <c r="AF13" s="247"/>
      <c r="AG13" s="247"/>
      <c r="AH13" s="248"/>
      <c r="AI13" s="2"/>
      <c r="AJ13" s="2"/>
      <c r="AK13" s="2"/>
    </row>
    <row r="14" spans="1:37">
      <c r="A14" s="70" t="str">
        <f>IF('Ambient Data'!A16="*","*",'Ambient Data'!A16)</f>
        <v>*</v>
      </c>
      <c r="B14" s="42" t="str">
        <f>IF(ISTEXT('Ambient Data'!B16),'Ambient Data'!B16,"*")</f>
        <v>*</v>
      </c>
      <c r="C14" s="12" t="str">
        <f>IF(ISNUMBER('Ambient Data'!C16),'Mixed Values'!AA19,"*")</f>
        <v>*</v>
      </c>
      <c r="D14" s="12" t="str">
        <f>IF(ISNUMBER('Ambient Data'!D16),'Mixed Values'!AB19,"*")</f>
        <v>*</v>
      </c>
      <c r="E14" s="211">
        <v>999</v>
      </c>
      <c r="F14" s="12" t="str">
        <f>IF(ISNUMBER('Ambient Data'!E16),'Mixed Values'!AD19,"*")</f>
        <v>*</v>
      </c>
      <c r="G14" s="12">
        <f>IF(ISNUMBER('Ambient Data'!F16),'Ambient Data'!F16,"*")</f>
        <v>10</v>
      </c>
      <c r="H14" s="12" t="str">
        <f>IF(ISNUMBER('Ambient Data'!G16),'Mixed Values'!AE19,"*")</f>
        <v>*</v>
      </c>
      <c r="I14" s="12" t="str">
        <f>IF(ISNUMBER('Ambient Data'!H16),'Mixed Values'!AF19,"*")</f>
        <v>*</v>
      </c>
      <c r="J14" s="12" t="str">
        <f>IF(ISNUMBER('Ambient Data'!I16),'Mixed Values'!AG19,"*")</f>
        <v>*</v>
      </c>
      <c r="K14" s="12" t="str">
        <f>IF(ISNUMBER('Ambient Data'!J16),'Mixed Values'!AH19,"*")</f>
        <v>*</v>
      </c>
      <c r="L14" s="12" t="str">
        <f>IF(ISNUMBER('Ambient Data'!K16),'Mixed Values'!AI19,"*")</f>
        <v>*</v>
      </c>
      <c r="M14" s="12" t="str">
        <f>IF(ISNUMBER('Ambient Data'!L16),'Mixed Values'!AJ19,"*")</f>
        <v>*</v>
      </c>
      <c r="N14" s="12" t="str">
        <f>IF(ISNUMBER('Ambient Data'!M16),'Mixed Values'!AC19,"*")</f>
        <v>*</v>
      </c>
      <c r="O14" s="125">
        <f>IF(ISNUMBER('Ambient Data'!N16),'Ambient Data'!N16,"*")</f>
        <v>9.9999999999999995E-7</v>
      </c>
      <c r="P14" s="2"/>
      <c r="Q14" s="131" t="s">
        <v>28</v>
      </c>
      <c r="R14" s="79" t="s">
        <v>28</v>
      </c>
      <c r="S14" s="79" t="s">
        <v>28</v>
      </c>
      <c r="T14" s="79" t="s">
        <v>28</v>
      </c>
      <c r="U14" s="79" t="s">
        <v>28</v>
      </c>
      <c r="V14" s="79" t="s">
        <v>28</v>
      </c>
      <c r="W14" s="79" t="s">
        <v>28</v>
      </c>
      <c r="X14" s="2"/>
      <c r="Y14" s="80" t="str">
        <f t="shared" si="0"/>
        <v>*</v>
      </c>
      <c r="Z14" s="2"/>
      <c r="AB14" s="246"/>
      <c r="AC14" s="247"/>
      <c r="AD14" s="247"/>
      <c r="AE14" s="247"/>
      <c r="AF14" s="247"/>
      <c r="AG14" s="247"/>
      <c r="AH14" s="248"/>
      <c r="AI14" s="2"/>
      <c r="AJ14" s="2"/>
      <c r="AK14" s="2"/>
    </row>
    <row r="15" spans="1:37">
      <c r="A15" s="70" t="str">
        <f>IF('Ambient Data'!A17="*","*",'Ambient Data'!A17)</f>
        <v>*</v>
      </c>
      <c r="B15" s="42" t="str">
        <f>IF(ISTEXT('Ambient Data'!B17),'Ambient Data'!B17,"*")</f>
        <v>*</v>
      </c>
      <c r="C15" s="12" t="str">
        <f>IF(ISNUMBER('Ambient Data'!C17),'Mixed Values'!AA20,"*")</f>
        <v>*</v>
      </c>
      <c r="D15" s="12" t="str">
        <f>IF(ISNUMBER('Ambient Data'!D17),'Mixed Values'!AB20,"*")</f>
        <v>*</v>
      </c>
      <c r="E15" s="211">
        <v>999</v>
      </c>
      <c r="F15" s="12" t="str">
        <f>IF(ISNUMBER('Ambient Data'!E17),'Mixed Values'!AD20,"*")</f>
        <v>*</v>
      </c>
      <c r="G15" s="12">
        <f>IF(ISNUMBER('Ambient Data'!F17),'Ambient Data'!F17,"*")</f>
        <v>10</v>
      </c>
      <c r="H15" s="12" t="str">
        <f>IF(ISNUMBER('Ambient Data'!G17),'Mixed Values'!AE20,"*")</f>
        <v>*</v>
      </c>
      <c r="I15" s="12" t="str">
        <f>IF(ISNUMBER('Ambient Data'!H17),'Mixed Values'!AF20,"*")</f>
        <v>*</v>
      </c>
      <c r="J15" s="12" t="str">
        <f>IF(ISNUMBER('Ambient Data'!I17),'Mixed Values'!AG20,"*")</f>
        <v>*</v>
      </c>
      <c r="K15" s="12" t="str">
        <f>IF(ISNUMBER('Ambient Data'!J17),'Mixed Values'!AH20,"*")</f>
        <v>*</v>
      </c>
      <c r="L15" s="12" t="str">
        <f>IF(ISNUMBER('Ambient Data'!K17),'Mixed Values'!AI20,"*")</f>
        <v>*</v>
      </c>
      <c r="M15" s="12" t="str">
        <f>IF(ISNUMBER('Ambient Data'!L17),'Mixed Values'!AJ20,"*")</f>
        <v>*</v>
      </c>
      <c r="N15" s="12" t="str">
        <f>IF(ISNUMBER('Ambient Data'!M17),'Mixed Values'!AC20,"*")</f>
        <v>*</v>
      </c>
      <c r="O15" s="125">
        <f>IF(ISNUMBER('Ambient Data'!N17),'Ambient Data'!N17,"*")</f>
        <v>9.9999999999999995E-7</v>
      </c>
      <c r="P15" s="2"/>
      <c r="Q15" s="131" t="s">
        <v>28</v>
      </c>
      <c r="R15" s="79" t="s">
        <v>28</v>
      </c>
      <c r="S15" s="79" t="s">
        <v>28</v>
      </c>
      <c r="T15" s="79" t="s">
        <v>28</v>
      </c>
      <c r="U15" s="79" t="s">
        <v>28</v>
      </c>
      <c r="V15" s="79" t="s">
        <v>28</v>
      </c>
      <c r="W15" s="79" t="s">
        <v>28</v>
      </c>
      <c r="X15" s="2"/>
      <c r="Y15" s="80" t="str">
        <f t="shared" si="0"/>
        <v>*</v>
      </c>
      <c r="Z15" s="2"/>
      <c r="AB15" s="246"/>
      <c r="AC15" s="247"/>
      <c r="AD15" s="247"/>
      <c r="AE15" s="247"/>
      <c r="AF15" s="247"/>
      <c r="AG15" s="247"/>
      <c r="AH15" s="248"/>
      <c r="AI15" s="2"/>
      <c r="AJ15" s="2"/>
      <c r="AK15" s="2"/>
    </row>
    <row r="16" spans="1:37">
      <c r="A16" s="70" t="str">
        <f>IF('Ambient Data'!A18="*","*",'Ambient Data'!A18)</f>
        <v>*</v>
      </c>
      <c r="B16" s="42" t="str">
        <f>IF(ISTEXT('Ambient Data'!B18),'Ambient Data'!B18,"*")</f>
        <v>*</v>
      </c>
      <c r="C16" s="12" t="str">
        <f>IF(ISNUMBER('Ambient Data'!C18),'Mixed Values'!AA21,"*")</f>
        <v>*</v>
      </c>
      <c r="D16" s="12" t="str">
        <f>IF(ISNUMBER('Ambient Data'!D18),'Mixed Values'!AB21,"*")</f>
        <v>*</v>
      </c>
      <c r="E16" s="211">
        <v>999</v>
      </c>
      <c r="F16" s="12" t="str">
        <f>IF(ISNUMBER('Ambient Data'!E18),'Mixed Values'!AD21,"*")</f>
        <v>*</v>
      </c>
      <c r="G16" s="12">
        <f>IF(ISNUMBER('Ambient Data'!F18),'Ambient Data'!F18,"*")</f>
        <v>10</v>
      </c>
      <c r="H16" s="12" t="str">
        <f>IF(ISNUMBER('Ambient Data'!G18),'Mixed Values'!AE21,"*")</f>
        <v>*</v>
      </c>
      <c r="I16" s="12" t="str">
        <f>IF(ISNUMBER('Ambient Data'!H18),'Mixed Values'!AF21,"*")</f>
        <v>*</v>
      </c>
      <c r="J16" s="12" t="str">
        <f>IF(ISNUMBER('Ambient Data'!I18),'Mixed Values'!AG21,"*")</f>
        <v>*</v>
      </c>
      <c r="K16" s="12" t="str">
        <f>IF(ISNUMBER('Ambient Data'!J18),'Mixed Values'!AH21,"*")</f>
        <v>*</v>
      </c>
      <c r="L16" s="12" t="str">
        <f>IF(ISNUMBER('Ambient Data'!K18),'Mixed Values'!AI21,"*")</f>
        <v>*</v>
      </c>
      <c r="M16" s="12" t="str">
        <f>IF(ISNUMBER('Ambient Data'!L18),'Mixed Values'!AJ21,"*")</f>
        <v>*</v>
      </c>
      <c r="N16" s="12" t="str">
        <f>IF(ISNUMBER('Ambient Data'!M18),'Mixed Values'!AC21,"*")</f>
        <v>*</v>
      </c>
      <c r="O16" s="125">
        <f>IF(ISNUMBER('Ambient Data'!N18),'Ambient Data'!N18,"*")</f>
        <v>9.9999999999999995E-7</v>
      </c>
      <c r="P16" s="2"/>
      <c r="Q16" s="131" t="s">
        <v>28</v>
      </c>
      <c r="R16" s="79" t="s">
        <v>28</v>
      </c>
      <c r="S16" s="79" t="s">
        <v>28</v>
      </c>
      <c r="T16" s="79" t="s">
        <v>28</v>
      </c>
      <c r="U16" s="79" t="s">
        <v>28</v>
      </c>
      <c r="V16" s="79" t="s">
        <v>28</v>
      </c>
      <c r="W16" s="79" t="s">
        <v>28</v>
      </c>
      <c r="X16" s="2"/>
      <c r="Y16" s="80" t="str">
        <f t="shared" si="0"/>
        <v>*</v>
      </c>
      <c r="Z16" s="2"/>
      <c r="AB16" s="249"/>
      <c r="AC16" s="250"/>
      <c r="AD16" s="250"/>
      <c r="AE16" s="250"/>
      <c r="AF16" s="250"/>
      <c r="AG16" s="250"/>
      <c r="AH16" s="251"/>
      <c r="AI16" s="2"/>
      <c r="AJ16" s="2"/>
      <c r="AK16" s="2"/>
    </row>
    <row r="17" spans="1:37">
      <c r="A17" s="70" t="str">
        <f>IF('Ambient Data'!A19="*","*",'Ambient Data'!A19)</f>
        <v>*</v>
      </c>
      <c r="B17" s="42" t="str">
        <f>IF(ISTEXT('Ambient Data'!B19),'Ambient Data'!B19,"*")</f>
        <v>*</v>
      </c>
      <c r="C17" s="12" t="str">
        <f>IF(ISNUMBER('Ambient Data'!C19),'Mixed Values'!AA22,"*")</f>
        <v>*</v>
      </c>
      <c r="D17" s="12" t="str">
        <f>IF(ISNUMBER('Ambient Data'!D19),'Mixed Values'!AB22,"*")</f>
        <v>*</v>
      </c>
      <c r="E17" s="211">
        <v>999</v>
      </c>
      <c r="F17" s="12" t="str">
        <f>IF(ISNUMBER('Ambient Data'!E19),'Mixed Values'!AD22,"*")</f>
        <v>*</v>
      </c>
      <c r="G17" s="12">
        <f>IF(ISNUMBER('Ambient Data'!F19),'Ambient Data'!F19,"*")</f>
        <v>10</v>
      </c>
      <c r="H17" s="12" t="str">
        <f>IF(ISNUMBER('Ambient Data'!G19),'Mixed Values'!AE22,"*")</f>
        <v>*</v>
      </c>
      <c r="I17" s="12" t="str">
        <f>IF(ISNUMBER('Ambient Data'!H19),'Mixed Values'!AF22,"*")</f>
        <v>*</v>
      </c>
      <c r="J17" s="12" t="str">
        <f>IF(ISNUMBER('Ambient Data'!I19),'Mixed Values'!AG22,"*")</f>
        <v>*</v>
      </c>
      <c r="K17" s="12" t="str">
        <f>IF(ISNUMBER('Ambient Data'!J19),'Mixed Values'!AH22,"*")</f>
        <v>*</v>
      </c>
      <c r="L17" s="12" t="str">
        <f>IF(ISNUMBER('Ambient Data'!K19),'Mixed Values'!AI22,"*")</f>
        <v>*</v>
      </c>
      <c r="M17" s="12" t="str">
        <f>IF(ISNUMBER('Ambient Data'!L19),'Mixed Values'!AJ22,"*")</f>
        <v>*</v>
      </c>
      <c r="N17" s="12" t="str">
        <f>IF(ISNUMBER('Ambient Data'!M19),'Mixed Values'!AC22,"*")</f>
        <v>*</v>
      </c>
      <c r="O17" s="125">
        <f>IF(ISNUMBER('Ambient Data'!N19),'Ambient Data'!N19,"*")</f>
        <v>9.9999999999999995E-7</v>
      </c>
      <c r="P17" s="2"/>
      <c r="Q17" s="131" t="s">
        <v>28</v>
      </c>
      <c r="R17" s="79" t="s">
        <v>28</v>
      </c>
      <c r="S17" s="79" t="s">
        <v>28</v>
      </c>
      <c r="T17" s="79" t="s">
        <v>28</v>
      </c>
      <c r="U17" s="79" t="s">
        <v>28</v>
      </c>
      <c r="V17" s="79" t="s">
        <v>28</v>
      </c>
      <c r="W17" s="79" t="s">
        <v>28</v>
      </c>
      <c r="X17" s="2"/>
      <c r="Y17" s="80" t="str">
        <f t="shared" si="0"/>
        <v>*</v>
      </c>
      <c r="Z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ht="15.75" thickBot="1">
      <c r="A18" s="70" t="str">
        <f>IF('Ambient Data'!A20="*","*",'Ambient Data'!A20)</f>
        <v>*</v>
      </c>
      <c r="B18" s="42" t="str">
        <f>IF(ISTEXT('Ambient Data'!B20),'Ambient Data'!B20,"*")</f>
        <v>*</v>
      </c>
      <c r="C18" s="12" t="str">
        <f>IF(ISNUMBER('Ambient Data'!C20),'Mixed Values'!AA23,"*")</f>
        <v>*</v>
      </c>
      <c r="D18" s="12" t="str">
        <f>IF(ISNUMBER('Ambient Data'!D20),'Mixed Values'!AB23,"*")</f>
        <v>*</v>
      </c>
      <c r="E18" s="211">
        <v>999</v>
      </c>
      <c r="F18" s="12" t="str">
        <f>IF(ISNUMBER('Ambient Data'!E20),'Mixed Values'!AD23,"*")</f>
        <v>*</v>
      </c>
      <c r="G18" s="12">
        <f>IF(ISNUMBER('Ambient Data'!F20),'Ambient Data'!F20,"*")</f>
        <v>10</v>
      </c>
      <c r="H18" s="12" t="str">
        <f>IF(ISNUMBER('Ambient Data'!G20),'Mixed Values'!AE23,"*")</f>
        <v>*</v>
      </c>
      <c r="I18" s="12" t="str">
        <f>IF(ISNUMBER('Ambient Data'!H20),'Mixed Values'!AF23,"*")</f>
        <v>*</v>
      </c>
      <c r="J18" s="12" t="str">
        <f>IF(ISNUMBER('Ambient Data'!I20),'Mixed Values'!AG23,"*")</f>
        <v>*</v>
      </c>
      <c r="K18" s="12" t="str">
        <f>IF(ISNUMBER('Ambient Data'!J20),'Mixed Values'!AH23,"*")</f>
        <v>*</v>
      </c>
      <c r="L18" s="12" t="str">
        <f>IF(ISNUMBER('Ambient Data'!K20),'Mixed Values'!AI23,"*")</f>
        <v>*</v>
      </c>
      <c r="M18" s="12" t="str">
        <f>IF(ISNUMBER('Ambient Data'!L20),'Mixed Values'!AJ23,"*")</f>
        <v>*</v>
      </c>
      <c r="N18" s="12" t="str">
        <f>IF(ISNUMBER('Ambient Data'!M20),'Mixed Values'!AC23,"*")</f>
        <v>*</v>
      </c>
      <c r="O18" s="125">
        <f>IF(ISNUMBER('Ambient Data'!N20),'Ambient Data'!N20,"*")</f>
        <v>9.9999999999999995E-7</v>
      </c>
      <c r="P18" s="2"/>
      <c r="Q18" s="131" t="s">
        <v>28</v>
      </c>
      <c r="R18" s="79" t="s">
        <v>28</v>
      </c>
      <c r="S18" s="79" t="s">
        <v>28</v>
      </c>
      <c r="T18" s="79" t="s">
        <v>28</v>
      </c>
      <c r="U18" s="79" t="s">
        <v>28</v>
      </c>
      <c r="V18" s="79" t="s">
        <v>28</v>
      </c>
      <c r="W18" s="79" t="s">
        <v>28</v>
      </c>
      <c r="X18" s="2"/>
      <c r="Y18" s="80" t="str">
        <f t="shared" si="0"/>
        <v>*</v>
      </c>
      <c r="Z18" s="2"/>
      <c r="AA18" s="4" t="s">
        <v>29</v>
      </c>
      <c r="AB18" s="3"/>
      <c r="AC18" s="29" t="s">
        <v>86</v>
      </c>
      <c r="AD18" s="3"/>
      <c r="AE18" s="3"/>
      <c r="AF18" s="3"/>
      <c r="AG18" s="3"/>
      <c r="AH18" s="3"/>
      <c r="AI18" s="2"/>
      <c r="AJ18" s="2"/>
      <c r="AK18" s="2"/>
    </row>
    <row r="19" spans="1:37">
      <c r="A19" s="70" t="str">
        <f>IF('Ambient Data'!A21="*","*",'Ambient Data'!A21)</f>
        <v>*</v>
      </c>
      <c r="B19" s="42" t="str">
        <f>IF(ISTEXT('Ambient Data'!B21),'Ambient Data'!B21,"*")</f>
        <v>*</v>
      </c>
      <c r="C19" s="12" t="str">
        <f>IF(ISNUMBER('Ambient Data'!C21),'Mixed Values'!AA24,"*")</f>
        <v>*</v>
      </c>
      <c r="D19" s="12" t="str">
        <f>IF(ISNUMBER('Ambient Data'!D21),'Mixed Values'!AB24,"*")</f>
        <v>*</v>
      </c>
      <c r="E19" s="211">
        <v>999</v>
      </c>
      <c r="F19" s="12" t="str">
        <f>IF(ISNUMBER('Ambient Data'!E21),'Mixed Values'!AD24,"*")</f>
        <v>*</v>
      </c>
      <c r="G19" s="12">
        <f>IF(ISNUMBER('Ambient Data'!F21),'Ambient Data'!F21,"*")</f>
        <v>10</v>
      </c>
      <c r="H19" s="12" t="str">
        <f>IF(ISNUMBER('Ambient Data'!G21),'Mixed Values'!AE24,"*")</f>
        <v>*</v>
      </c>
      <c r="I19" s="12" t="str">
        <f>IF(ISNUMBER('Ambient Data'!H21),'Mixed Values'!AF24,"*")</f>
        <v>*</v>
      </c>
      <c r="J19" s="12" t="str">
        <f>IF(ISNUMBER('Ambient Data'!I21),'Mixed Values'!AG24,"*")</f>
        <v>*</v>
      </c>
      <c r="K19" s="12" t="str">
        <f>IF(ISNUMBER('Ambient Data'!J21),'Mixed Values'!AH24,"*")</f>
        <v>*</v>
      </c>
      <c r="L19" s="12" t="str">
        <f>IF(ISNUMBER('Ambient Data'!K21),'Mixed Values'!AI24,"*")</f>
        <v>*</v>
      </c>
      <c r="M19" s="12" t="str">
        <f>IF(ISNUMBER('Ambient Data'!L21),'Mixed Values'!AJ24,"*")</f>
        <v>*</v>
      </c>
      <c r="N19" s="12" t="str">
        <f>IF(ISNUMBER('Ambient Data'!M21),'Mixed Values'!AC24,"*")</f>
        <v>*</v>
      </c>
      <c r="O19" s="125">
        <f>IF(ISNUMBER('Ambient Data'!N21),'Ambient Data'!N21,"*")</f>
        <v>9.9999999999999995E-7</v>
      </c>
      <c r="P19" s="2"/>
      <c r="Q19" s="131" t="s">
        <v>28</v>
      </c>
      <c r="R19" s="79" t="s">
        <v>28</v>
      </c>
      <c r="S19" s="79" t="s">
        <v>28</v>
      </c>
      <c r="T19" s="79" t="s">
        <v>28</v>
      </c>
      <c r="U19" s="79" t="s">
        <v>28</v>
      </c>
      <c r="V19" s="79" t="s">
        <v>28</v>
      </c>
      <c r="W19" s="79" t="s">
        <v>28</v>
      </c>
      <c r="X19" s="2"/>
      <c r="Y19" s="80" t="str">
        <f t="shared" si="0"/>
        <v>*</v>
      </c>
      <c r="Z19" s="2"/>
      <c r="AB19" s="2" t="s">
        <v>95</v>
      </c>
      <c r="AC19" s="61" t="str">
        <f>IF(ISNUMBER(Y$5),PERCENTILE(Y$5:Y$42,0.1),"*")</f>
        <v>*</v>
      </c>
      <c r="AD19" s="2"/>
      <c r="AE19" s="2"/>
      <c r="AF19" s="2"/>
      <c r="AG19" s="2"/>
      <c r="AH19" s="2"/>
      <c r="AI19" s="2"/>
      <c r="AJ19" s="2"/>
      <c r="AK19" s="2"/>
    </row>
    <row r="20" spans="1:37">
      <c r="A20" s="70" t="str">
        <f>IF('Ambient Data'!A22="*","*",'Ambient Data'!A22)</f>
        <v>*</v>
      </c>
      <c r="B20" s="42" t="str">
        <f>IF(ISTEXT('Ambient Data'!B22),'Ambient Data'!B22,"*")</f>
        <v>*</v>
      </c>
      <c r="C20" s="12" t="str">
        <f>IF(ISNUMBER('Ambient Data'!C22),'Mixed Values'!AA25,"*")</f>
        <v>*</v>
      </c>
      <c r="D20" s="12" t="str">
        <f>IF(ISNUMBER('Ambient Data'!D22),'Mixed Values'!AB25,"*")</f>
        <v>*</v>
      </c>
      <c r="E20" s="211">
        <v>999</v>
      </c>
      <c r="F20" s="12" t="str">
        <f>IF(ISNUMBER('Ambient Data'!E22),'Mixed Values'!AD25,"*")</f>
        <v>*</v>
      </c>
      <c r="G20" s="12">
        <f>IF(ISNUMBER('Ambient Data'!F22),'Ambient Data'!F22,"*")</f>
        <v>10</v>
      </c>
      <c r="H20" s="12" t="str">
        <f>IF(ISNUMBER('Ambient Data'!G22),'Mixed Values'!AE25,"*")</f>
        <v>*</v>
      </c>
      <c r="I20" s="12" t="str">
        <f>IF(ISNUMBER('Ambient Data'!H22),'Mixed Values'!AF25,"*")</f>
        <v>*</v>
      </c>
      <c r="J20" s="12" t="str">
        <f>IF(ISNUMBER('Ambient Data'!I22),'Mixed Values'!AG25,"*")</f>
        <v>*</v>
      </c>
      <c r="K20" s="12" t="str">
        <f>IF(ISNUMBER('Ambient Data'!J22),'Mixed Values'!AH25,"*")</f>
        <v>*</v>
      </c>
      <c r="L20" s="12" t="str">
        <f>IF(ISNUMBER('Ambient Data'!K22),'Mixed Values'!AI25,"*")</f>
        <v>*</v>
      </c>
      <c r="M20" s="12" t="str">
        <f>IF(ISNUMBER('Ambient Data'!L22),'Mixed Values'!AJ25,"*")</f>
        <v>*</v>
      </c>
      <c r="N20" s="12" t="str">
        <f>IF(ISNUMBER('Ambient Data'!M22),'Mixed Values'!AC25,"*")</f>
        <v>*</v>
      </c>
      <c r="O20" s="125">
        <f>IF(ISNUMBER('Ambient Data'!N22),'Ambient Data'!N22,"*")</f>
        <v>9.9999999999999995E-7</v>
      </c>
      <c r="P20" s="2"/>
      <c r="Q20" s="131" t="s">
        <v>28</v>
      </c>
      <c r="R20" s="79" t="s">
        <v>28</v>
      </c>
      <c r="S20" s="79" t="s">
        <v>28</v>
      </c>
      <c r="T20" s="79" t="s">
        <v>28</v>
      </c>
      <c r="U20" s="79" t="s">
        <v>28</v>
      </c>
      <c r="V20" s="79" t="s">
        <v>28</v>
      </c>
      <c r="W20" s="79" t="s">
        <v>28</v>
      </c>
      <c r="X20" s="2"/>
      <c r="Y20" s="80" t="str">
        <f t="shared" si="0"/>
        <v>*</v>
      </c>
      <c r="Z20" s="2"/>
      <c r="AB20" s="2" t="s">
        <v>32</v>
      </c>
      <c r="AC20" s="211" t="str">
        <f>IF(ISNUMBER(Y$5),MAX(Y$5:Y$42),"*")</f>
        <v>*</v>
      </c>
      <c r="AD20" s="2"/>
      <c r="AE20" s="2"/>
      <c r="AF20" s="2"/>
      <c r="AG20" s="2"/>
      <c r="AH20" s="2"/>
      <c r="AI20" s="2"/>
      <c r="AJ20" s="2"/>
      <c r="AK20" s="2"/>
    </row>
    <row r="21" spans="1:37">
      <c r="A21" s="70" t="str">
        <f>IF('Ambient Data'!A23="*","*",'Ambient Data'!A23)</f>
        <v>*</v>
      </c>
      <c r="B21" s="42" t="str">
        <f>IF(ISTEXT('Ambient Data'!B23),'Ambient Data'!B23,"*")</f>
        <v>*</v>
      </c>
      <c r="C21" s="12" t="str">
        <f>IF(ISNUMBER('Ambient Data'!C23),'Mixed Values'!AA26,"*")</f>
        <v>*</v>
      </c>
      <c r="D21" s="12" t="str">
        <f>IF(ISNUMBER('Ambient Data'!D23),'Mixed Values'!AB26,"*")</f>
        <v>*</v>
      </c>
      <c r="E21" s="211">
        <v>999</v>
      </c>
      <c r="F21" s="12" t="str">
        <f>IF(ISNUMBER('Ambient Data'!E23),'Mixed Values'!AD26,"*")</f>
        <v>*</v>
      </c>
      <c r="G21" s="12">
        <f>IF(ISNUMBER('Ambient Data'!F23),'Ambient Data'!F23,"*")</f>
        <v>10</v>
      </c>
      <c r="H21" s="12" t="str">
        <f>IF(ISNUMBER('Ambient Data'!G23),'Mixed Values'!AE26,"*")</f>
        <v>*</v>
      </c>
      <c r="I21" s="12" t="str">
        <f>IF(ISNUMBER('Ambient Data'!H23),'Mixed Values'!AF26,"*")</f>
        <v>*</v>
      </c>
      <c r="J21" s="12" t="str">
        <f>IF(ISNUMBER('Ambient Data'!I23),'Mixed Values'!AG26,"*")</f>
        <v>*</v>
      </c>
      <c r="K21" s="12" t="str">
        <f>IF(ISNUMBER('Ambient Data'!J23),'Mixed Values'!AH26,"*")</f>
        <v>*</v>
      </c>
      <c r="L21" s="12" t="str">
        <f>IF(ISNUMBER('Ambient Data'!K23),'Mixed Values'!AI26,"*")</f>
        <v>*</v>
      </c>
      <c r="M21" s="12" t="str">
        <f>IF(ISNUMBER('Ambient Data'!L23),'Mixed Values'!AJ26,"*")</f>
        <v>*</v>
      </c>
      <c r="N21" s="12" t="str">
        <f>IF(ISNUMBER('Ambient Data'!M23),'Mixed Values'!AC26,"*")</f>
        <v>*</v>
      </c>
      <c r="O21" s="125">
        <f>IF(ISNUMBER('Ambient Data'!N23),'Ambient Data'!N23,"*")</f>
        <v>9.9999999999999995E-7</v>
      </c>
      <c r="P21" s="2"/>
      <c r="Q21" s="131" t="s">
        <v>28</v>
      </c>
      <c r="R21" s="79" t="s">
        <v>28</v>
      </c>
      <c r="S21" s="79" t="s">
        <v>28</v>
      </c>
      <c r="T21" s="79" t="s">
        <v>28</v>
      </c>
      <c r="U21" s="79" t="s">
        <v>28</v>
      </c>
      <c r="V21" s="79" t="s">
        <v>28</v>
      </c>
      <c r="W21" s="79" t="s">
        <v>28</v>
      </c>
      <c r="X21" s="2"/>
      <c r="Y21" s="80" t="str">
        <f t="shared" si="0"/>
        <v>*</v>
      </c>
      <c r="Z21" s="2"/>
      <c r="AB21" s="2" t="s">
        <v>31</v>
      </c>
      <c r="AC21" s="211" t="str">
        <f>IF(ISNUMBER(Y$5),MIN(Y$5:Y$42),"*")</f>
        <v>*</v>
      </c>
      <c r="AD21" s="2"/>
      <c r="AE21" s="2"/>
      <c r="AF21" s="2"/>
      <c r="AG21" s="2"/>
      <c r="AH21" s="2"/>
      <c r="AI21" s="2"/>
      <c r="AJ21" s="2"/>
      <c r="AK21" s="2"/>
    </row>
    <row r="22" spans="1:37">
      <c r="A22" s="70" t="str">
        <f>IF('Ambient Data'!A24="*","*",'Ambient Data'!A24)</f>
        <v>*</v>
      </c>
      <c r="B22" s="42" t="str">
        <f>IF(ISTEXT('Ambient Data'!B24),'Ambient Data'!B24,"*")</f>
        <v>*</v>
      </c>
      <c r="C22" s="12" t="str">
        <f>IF(ISNUMBER('Ambient Data'!C24),'Mixed Values'!AA27,"*")</f>
        <v>*</v>
      </c>
      <c r="D22" s="12" t="str">
        <f>IF(ISNUMBER('Ambient Data'!D24),'Mixed Values'!AB27,"*")</f>
        <v>*</v>
      </c>
      <c r="E22" s="211">
        <v>999</v>
      </c>
      <c r="F22" s="12" t="str">
        <f>IF(ISNUMBER('Ambient Data'!E24),'Mixed Values'!AD27,"*")</f>
        <v>*</v>
      </c>
      <c r="G22" s="12">
        <f>IF(ISNUMBER('Ambient Data'!F24),'Ambient Data'!F24,"*")</f>
        <v>10</v>
      </c>
      <c r="H22" s="12" t="str">
        <f>IF(ISNUMBER('Ambient Data'!G24),'Mixed Values'!AE27,"*")</f>
        <v>*</v>
      </c>
      <c r="I22" s="12" t="str">
        <f>IF(ISNUMBER('Ambient Data'!H24),'Mixed Values'!AF27,"*")</f>
        <v>*</v>
      </c>
      <c r="J22" s="12" t="str">
        <f>IF(ISNUMBER('Ambient Data'!I24),'Mixed Values'!AG27,"*")</f>
        <v>*</v>
      </c>
      <c r="K22" s="12" t="str">
        <f>IF(ISNUMBER('Ambient Data'!J24),'Mixed Values'!AH27,"*")</f>
        <v>*</v>
      </c>
      <c r="L22" s="12" t="str">
        <f>IF(ISNUMBER('Ambient Data'!K24),'Mixed Values'!AI27,"*")</f>
        <v>*</v>
      </c>
      <c r="M22" s="12" t="str">
        <f>IF(ISNUMBER('Ambient Data'!L24),'Mixed Values'!AJ27,"*")</f>
        <v>*</v>
      </c>
      <c r="N22" s="12" t="str">
        <f>IF(ISNUMBER('Ambient Data'!M24),'Mixed Values'!AC27,"*")</f>
        <v>*</v>
      </c>
      <c r="O22" s="125">
        <f>IF(ISNUMBER('Ambient Data'!N24),'Ambient Data'!N24,"*")</f>
        <v>9.9999999999999995E-7</v>
      </c>
      <c r="P22" s="2"/>
      <c r="Q22" s="131" t="s">
        <v>28</v>
      </c>
      <c r="R22" s="79" t="s">
        <v>28</v>
      </c>
      <c r="S22" s="79" t="s">
        <v>28</v>
      </c>
      <c r="T22" s="79" t="s">
        <v>28</v>
      </c>
      <c r="U22" s="79" t="s">
        <v>28</v>
      </c>
      <c r="V22" s="79" t="s">
        <v>28</v>
      </c>
      <c r="W22" s="79" t="s">
        <v>28</v>
      </c>
      <c r="X22" s="2"/>
      <c r="Y22" s="80" t="str">
        <f t="shared" si="0"/>
        <v>*</v>
      </c>
      <c r="Z22" s="2"/>
      <c r="AB22" s="2" t="s">
        <v>96</v>
      </c>
      <c r="AC22" s="211" t="str">
        <f>IF(ISNUMBER(Y5),COUNT(Y5:Y42),"*")</f>
        <v>*</v>
      </c>
      <c r="AD22" s="2"/>
      <c r="AE22" s="2"/>
      <c r="AF22" s="2"/>
      <c r="AG22" s="2"/>
      <c r="AH22" s="2"/>
      <c r="AI22" s="2"/>
      <c r="AJ22" s="2"/>
      <c r="AK22" s="2"/>
    </row>
    <row r="23" spans="1:37">
      <c r="A23" s="70" t="str">
        <f>IF('Ambient Data'!A25="*","*",'Ambient Data'!A25)</f>
        <v>*</v>
      </c>
      <c r="B23" s="42" t="str">
        <f>IF(ISTEXT('Ambient Data'!B25),'Ambient Data'!B25,"*")</f>
        <v>*</v>
      </c>
      <c r="C23" s="12" t="str">
        <f>IF(ISNUMBER('Ambient Data'!C25),'Mixed Values'!AA28,"*")</f>
        <v>*</v>
      </c>
      <c r="D23" s="12" t="str">
        <f>IF(ISNUMBER('Ambient Data'!D25),'Mixed Values'!AB28,"*")</f>
        <v>*</v>
      </c>
      <c r="E23" s="211">
        <v>999</v>
      </c>
      <c r="F23" s="12" t="str">
        <f>IF(ISNUMBER('Ambient Data'!E25),'Mixed Values'!AD28,"*")</f>
        <v>*</v>
      </c>
      <c r="G23" s="12">
        <f>IF(ISNUMBER('Ambient Data'!F25),'Ambient Data'!F25,"*")</f>
        <v>10</v>
      </c>
      <c r="H23" s="12" t="str">
        <f>IF(ISNUMBER('Ambient Data'!G25),'Mixed Values'!AE28,"*")</f>
        <v>*</v>
      </c>
      <c r="I23" s="12" t="str">
        <f>IF(ISNUMBER('Ambient Data'!H25),'Mixed Values'!AF28,"*")</f>
        <v>*</v>
      </c>
      <c r="J23" s="12" t="str">
        <f>IF(ISNUMBER('Ambient Data'!I25),'Mixed Values'!AG28,"*")</f>
        <v>*</v>
      </c>
      <c r="K23" s="12" t="str">
        <f>IF(ISNUMBER('Ambient Data'!J25),'Mixed Values'!AH28,"*")</f>
        <v>*</v>
      </c>
      <c r="L23" s="12" t="str">
        <f>IF(ISNUMBER('Ambient Data'!K25),'Mixed Values'!AI28,"*")</f>
        <v>*</v>
      </c>
      <c r="M23" s="12" t="str">
        <f>IF(ISNUMBER('Ambient Data'!L25),'Mixed Values'!AJ28,"*")</f>
        <v>*</v>
      </c>
      <c r="N23" s="12" t="str">
        <f>IF(ISNUMBER('Ambient Data'!M25),'Mixed Values'!AC28,"*")</f>
        <v>*</v>
      </c>
      <c r="O23" s="125">
        <f>IF(ISNUMBER('Ambient Data'!N25),'Ambient Data'!N25,"*")</f>
        <v>9.9999999999999995E-7</v>
      </c>
      <c r="P23" s="2"/>
      <c r="Q23" s="131" t="s">
        <v>28</v>
      </c>
      <c r="R23" s="79" t="s">
        <v>28</v>
      </c>
      <c r="S23" s="79" t="s">
        <v>28</v>
      </c>
      <c r="T23" s="79" t="s">
        <v>28</v>
      </c>
      <c r="U23" s="79" t="s">
        <v>28</v>
      </c>
      <c r="V23" s="79" t="s">
        <v>28</v>
      </c>
      <c r="W23" s="79" t="s">
        <v>28</v>
      </c>
      <c r="X23" s="2"/>
      <c r="Y23" s="80" t="str">
        <f t="shared" si="0"/>
        <v>*</v>
      </c>
      <c r="Z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>
      <c r="A24" s="70" t="str">
        <f>IF('Ambient Data'!A26="*","*",'Ambient Data'!A26)</f>
        <v>*</v>
      </c>
      <c r="B24" s="42" t="str">
        <f>IF(ISTEXT('Ambient Data'!B26),'Ambient Data'!B26,"*")</f>
        <v>*</v>
      </c>
      <c r="C24" s="12" t="str">
        <f>IF(ISNUMBER('Ambient Data'!C26),'Mixed Values'!AA29,"*")</f>
        <v>*</v>
      </c>
      <c r="D24" s="12" t="str">
        <f>IF(ISNUMBER('Ambient Data'!D26),'Mixed Values'!AB29,"*")</f>
        <v>*</v>
      </c>
      <c r="E24" s="211">
        <v>999</v>
      </c>
      <c r="F24" s="12" t="str">
        <f>IF(ISNUMBER('Ambient Data'!E26),'Mixed Values'!AD29,"*")</f>
        <v>*</v>
      </c>
      <c r="G24" s="12">
        <f>IF(ISNUMBER('Ambient Data'!F26),'Ambient Data'!F26,"*")</f>
        <v>10</v>
      </c>
      <c r="H24" s="12" t="str">
        <f>IF(ISNUMBER('Ambient Data'!G26),'Mixed Values'!AE29,"*")</f>
        <v>*</v>
      </c>
      <c r="I24" s="12" t="str">
        <f>IF(ISNUMBER('Ambient Data'!H26),'Mixed Values'!AF29,"*")</f>
        <v>*</v>
      </c>
      <c r="J24" s="12" t="str">
        <f>IF(ISNUMBER('Ambient Data'!I26),'Mixed Values'!AG29,"*")</f>
        <v>*</v>
      </c>
      <c r="K24" s="12" t="str">
        <f>IF(ISNUMBER('Ambient Data'!J26),'Mixed Values'!AH29,"*")</f>
        <v>*</v>
      </c>
      <c r="L24" s="12" t="str">
        <f>IF(ISNUMBER('Ambient Data'!K26),'Mixed Values'!AI29,"*")</f>
        <v>*</v>
      </c>
      <c r="M24" s="12" t="str">
        <f>IF(ISNUMBER('Ambient Data'!L26),'Mixed Values'!AJ29,"*")</f>
        <v>*</v>
      </c>
      <c r="N24" s="12" t="str">
        <f>IF(ISNUMBER('Ambient Data'!M26),'Mixed Values'!AC29,"*")</f>
        <v>*</v>
      </c>
      <c r="O24" s="125">
        <f>IF(ISNUMBER('Ambient Data'!N26),'Ambient Data'!N26,"*")</f>
        <v>9.9999999999999995E-7</v>
      </c>
      <c r="P24" s="2"/>
      <c r="Q24" s="131" t="s">
        <v>28</v>
      </c>
      <c r="R24" s="79" t="s">
        <v>28</v>
      </c>
      <c r="S24" s="79" t="s">
        <v>28</v>
      </c>
      <c r="T24" s="79" t="s">
        <v>28</v>
      </c>
      <c r="U24" s="79" t="s">
        <v>28</v>
      </c>
      <c r="V24" s="79" t="s">
        <v>28</v>
      </c>
      <c r="W24" s="79" t="s">
        <v>28</v>
      </c>
      <c r="X24" s="2"/>
      <c r="Y24" s="80" t="str">
        <f t="shared" si="0"/>
        <v>*</v>
      </c>
      <c r="Z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>
      <c r="A25" s="70" t="str">
        <f>IF('Ambient Data'!A27="*","*",'Ambient Data'!A27)</f>
        <v>*</v>
      </c>
      <c r="B25" s="42" t="str">
        <f>IF(ISTEXT('Ambient Data'!B27),'Ambient Data'!B27,"*")</f>
        <v>*</v>
      </c>
      <c r="C25" s="12" t="str">
        <f>IF(ISNUMBER('Ambient Data'!C27),'Mixed Values'!AA30,"*")</f>
        <v>*</v>
      </c>
      <c r="D25" s="12" t="str">
        <f>IF(ISNUMBER('Ambient Data'!D27),'Mixed Values'!AB30,"*")</f>
        <v>*</v>
      </c>
      <c r="E25" s="211">
        <v>999</v>
      </c>
      <c r="F25" s="12" t="str">
        <f>IF(ISNUMBER('Ambient Data'!E27),'Mixed Values'!AD30,"*")</f>
        <v>*</v>
      </c>
      <c r="G25" s="12">
        <f>IF(ISNUMBER('Ambient Data'!F27),'Ambient Data'!F27,"*")</f>
        <v>10</v>
      </c>
      <c r="H25" s="12" t="str">
        <f>IF(ISNUMBER('Ambient Data'!G27),'Mixed Values'!AE30,"*")</f>
        <v>*</v>
      </c>
      <c r="I25" s="12" t="str">
        <f>IF(ISNUMBER('Ambient Data'!H27),'Mixed Values'!AF30,"*")</f>
        <v>*</v>
      </c>
      <c r="J25" s="12" t="str">
        <f>IF(ISNUMBER('Ambient Data'!I27),'Mixed Values'!AG30,"*")</f>
        <v>*</v>
      </c>
      <c r="K25" s="12" t="str">
        <f>IF(ISNUMBER('Ambient Data'!J27),'Mixed Values'!AH30,"*")</f>
        <v>*</v>
      </c>
      <c r="L25" s="12" t="str">
        <f>IF(ISNUMBER('Ambient Data'!K27),'Mixed Values'!AI30,"*")</f>
        <v>*</v>
      </c>
      <c r="M25" s="12" t="str">
        <f>IF(ISNUMBER('Ambient Data'!L27),'Mixed Values'!AJ30,"*")</f>
        <v>*</v>
      </c>
      <c r="N25" s="12" t="str">
        <f>IF(ISNUMBER('Ambient Data'!M27),'Mixed Values'!AC30,"*")</f>
        <v>*</v>
      </c>
      <c r="O25" s="125">
        <f>IF(ISNUMBER('Ambient Data'!N27),'Ambient Data'!N27,"*")</f>
        <v>9.9999999999999995E-7</v>
      </c>
      <c r="P25" s="2"/>
      <c r="Q25" s="131" t="s">
        <v>28</v>
      </c>
      <c r="R25" s="79" t="s">
        <v>28</v>
      </c>
      <c r="S25" s="79" t="s">
        <v>28</v>
      </c>
      <c r="T25" s="79" t="s">
        <v>28</v>
      </c>
      <c r="U25" s="79" t="s">
        <v>28</v>
      </c>
      <c r="V25" s="79" t="s">
        <v>28</v>
      </c>
      <c r="W25" s="79" t="s">
        <v>28</v>
      </c>
      <c r="X25" s="2"/>
      <c r="Y25" s="80" t="str">
        <f t="shared" si="0"/>
        <v>*</v>
      </c>
      <c r="Z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>
      <c r="A26" s="70" t="str">
        <f>IF('Ambient Data'!A28="*","*",'Ambient Data'!A28)</f>
        <v>*</v>
      </c>
      <c r="B26" s="42" t="str">
        <f>IF(ISTEXT('Ambient Data'!B28),'Ambient Data'!B28,"*")</f>
        <v>*</v>
      </c>
      <c r="C26" s="12" t="str">
        <f>IF(ISNUMBER('Ambient Data'!C28),'Mixed Values'!AA31,"*")</f>
        <v>*</v>
      </c>
      <c r="D26" s="12" t="str">
        <f>IF(ISNUMBER('Ambient Data'!D28),'Mixed Values'!AB31,"*")</f>
        <v>*</v>
      </c>
      <c r="E26" s="211">
        <v>999</v>
      </c>
      <c r="F26" s="12" t="str">
        <f>IF(ISNUMBER('Ambient Data'!E28),'Mixed Values'!AD31,"*")</f>
        <v>*</v>
      </c>
      <c r="G26" s="12">
        <f>IF(ISNUMBER('Ambient Data'!F28),'Ambient Data'!F28,"*")</f>
        <v>10</v>
      </c>
      <c r="H26" s="12" t="str">
        <f>IF(ISNUMBER('Ambient Data'!G28),'Mixed Values'!AE31,"*")</f>
        <v>*</v>
      </c>
      <c r="I26" s="12" t="str">
        <f>IF(ISNUMBER('Ambient Data'!H28),'Mixed Values'!AF31,"*")</f>
        <v>*</v>
      </c>
      <c r="J26" s="12" t="str">
        <f>IF(ISNUMBER('Ambient Data'!I28),'Mixed Values'!AG31,"*")</f>
        <v>*</v>
      </c>
      <c r="K26" s="12" t="str">
        <f>IF(ISNUMBER('Ambient Data'!J28),'Mixed Values'!AH31,"*")</f>
        <v>*</v>
      </c>
      <c r="L26" s="12" t="str">
        <f>IF(ISNUMBER('Ambient Data'!K28),'Mixed Values'!AI31,"*")</f>
        <v>*</v>
      </c>
      <c r="M26" s="12" t="str">
        <f>IF(ISNUMBER('Ambient Data'!L28),'Mixed Values'!AJ31,"*")</f>
        <v>*</v>
      </c>
      <c r="N26" s="12" t="str">
        <f>IF(ISNUMBER('Ambient Data'!M28),'Mixed Values'!AC31,"*")</f>
        <v>*</v>
      </c>
      <c r="O26" s="125">
        <f>IF(ISNUMBER('Ambient Data'!N28),'Ambient Data'!N28,"*")</f>
        <v>9.9999999999999995E-7</v>
      </c>
      <c r="P26" s="2"/>
      <c r="Q26" s="131" t="s">
        <v>28</v>
      </c>
      <c r="R26" s="79" t="s">
        <v>28</v>
      </c>
      <c r="S26" s="79" t="s">
        <v>28</v>
      </c>
      <c r="T26" s="79" t="s">
        <v>28</v>
      </c>
      <c r="U26" s="79" t="s">
        <v>28</v>
      </c>
      <c r="V26" s="79" t="s">
        <v>28</v>
      </c>
      <c r="W26" s="79" t="s">
        <v>28</v>
      </c>
      <c r="X26" s="2"/>
      <c r="Y26" s="80" t="str">
        <f t="shared" si="0"/>
        <v>*</v>
      </c>
      <c r="Z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>
      <c r="A27" s="70" t="str">
        <f>IF('Ambient Data'!A29="*","*",'Ambient Data'!A29)</f>
        <v>*</v>
      </c>
      <c r="B27" s="42" t="str">
        <f>IF(ISTEXT('Ambient Data'!B29),'Ambient Data'!B29,"*")</f>
        <v>*</v>
      </c>
      <c r="C27" s="12" t="str">
        <f>IF(ISNUMBER('Ambient Data'!C29),'Mixed Values'!AA32,"*")</f>
        <v>*</v>
      </c>
      <c r="D27" s="12" t="str">
        <f>IF(ISNUMBER('Ambient Data'!D29),'Mixed Values'!AB32,"*")</f>
        <v>*</v>
      </c>
      <c r="E27" s="211">
        <v>999</v>
      </c>
      <c r="F27" s="12" t="str">
        <f>IF(ISNUMBER('Ambient Data'!E29),'Mixed Values'!AD32,"*")</f>
        <v>*</v>
      </c>
      <c r="G27" s="12">
        <f>IF(ISNUMBER('Ambient Data'!F29),'Ambient Data'!F29,"*")</f>
        <v>10</v>
      </c>
      <c r="H27" s="12" t="str">
        <f>IF(ISNUMBER('Ambient Data'!G29),'Mixed Values'!AE32,"*")</f>
        <v>*</v>
      </c>
      <c r="I27" s="12" t="str">
        <f>IF(ISNUMBER('Ambient Data'!H29),'Mixed Values'!AF32,"*")</f>
        <v>*</v>
      </c>
      <c r="J27" s="12" t="str">
        <f>IF(ISNUMBER('Ambient Data'!I29),'Mixed Values'!AG32,"*")</f>
        <v>*</v>
      </c>
      <c r="K27" s="12" t="str">
        <f>IF(ISNUMBER('Ambient Data'!J29),'Mixed Values'!AH32,"*")</f>
        <v>*</v>
      </c>
      <c r="L27" s="12" t="str">
        <f>IF(ISNUMBER('Ambient Data'!K29),'Mixed Values'!AI32,"*")</f>
        <v>*</v>
      </c>
      <c r="M27" s="12" t="str">
        <f>IF(ISNUMBER('Ambient Data'!L29),'Mixed Values'!AJ32,"*")</f>
        <v>*</v>
      </c>
      <c r="N27" s="12" t="str">
        <f>IF(ISNUMBER('Ambient Data'!M29),'Mixed Values'!AC32,"*")</f>
        <v>*</v>
      </c>
      <c r="O27" s="125">
        <f>IF(ISNUMBER('Ambient Data'!N29),'Ambient Data'!N29,"*")</f>
        <v>9.9999999999999995E-7</v>
      </c>
      <c r="P27" s="2"/>
      <c r="Q27" s="131" t="s">
        <v>28</v>
      </c>
      <c r="R27" s="79" t="s">
        <v>28</v>
      </c>
      <c r="S27" s="79" t="s">
        <v>28</v>
      </c>
      <c r="T27" s="79" t="s">
        <v>28</v>
      </c>
      <c r="U27" s="79" t="s">
        <v>28</v>
      </c>
      <c r="V27" s="79" t="s">
        <v>28</v>
      </c>
      <c r="W27" s="79" t="s">
        <v>28</v>
      </c>
      <c r="X27" s="2"/>
      <c r="Y27" s="80" t="str">
        <f t="shared" si="0"/>
        <v>*</v>
      </c>
      <c r="Z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>
      <c r="A28" s="70" t="str">
        <f>IF('Ambient Data'!A30="*","*",'Ambient Data'!A30)</f>
        <v>*</v>
      </c>
      <c r="B28" s="42" t="str">
        <f>IF(ISTEXT('Ambient Data'!B30),'Ambient Data'!B30,"*")</f>
        <v>*</v>
      </c>
      <c r="C28" s="12" t="str">
        <f>IF(ISNUMBER('Ambient Data'!C30),'Mixed Values'!AA33,"*")</f>
        <v>*</v>
      </c>
      <c r="D28" s="12" t="str">
        <f>IF(ISNUMBER('Ambient Data'!D30),'Mixed Values'!AB33,"*")</f>
        <v>*</v>
      </c>
      <c r="E28" s="211">
        <v>999</v>
      </c>
      <c r="F28" s="12" t="str">
        <f>IF(ISNUMBER('Ambient Data'!E30),'Mixed Values'!AD33,"*")</f>
        <v>*</v>
      </c>
      <c r="G28" s="12">
        <f>IF(ISNUMBER('Ambient Data'!F30),'Ambient Data'!F30,"*")</f>
        <v>10</v>
      </c>
      <c r="H28" s="12" t="str">
        <f>IF(ISNUMBER('Ambient Data'!G30),'Mixed Values'!AE33,"*")</f>
        <v>*</v>
      </c>
      <c r="I28" s="12" t="str">
        <f>IF(ISNUMBER('Ambient Data'!H30),'Mixed Values'!AF33,"*")</f>
        <v>*</v>
      </c>
      <c r="J28" s="12" t="str">
        <f>IF(ISNUMBER('Ambient Data'!I30),'Mixed Values'!AG33,"*")</f>
        <v>*</v>
      </c>
      <c r="K28" s="12" t="str">
        <f>IF(ISNUMBER('Ambient Data'!J30),'Mixed Values'!AH33,"*")</f>
        <v>*</v>
      </c>
      <c r="L28" s="12" t="str">
        <f>IF(ISNUMBER('Ambient Data'!K30),'Mixed Values'!AI33,"*")</f>
        <v>*</v>
      </c>
      <c r="M28" s="12" t="str">
        <f>IF(ISNUMBER('Ambient Data'!L30),'Mixed Values'!AJ33,"*")</f>
        <v>*</v>
      </c>
      <c r="N28" s="12" t="str">
        <f>IF(ISNUMBER('Ambient Data'!M30),'Mixed Values'!AC33,"*")</f>
        <v>*</v>
      </c>
      <c r="O28" s="125">
        <f>IF(ISNUMBER('Ambient Data'!N30),'Ambient Data'!N30,"*")</f>
        <v>9.9999999999999995E-7</v>
      </c>
      <c r="P28" s="2"/>
      <c r="Q28" s="131" t="s">
        <v>28</v>
      </c>
      <c r="R28" s="79" t="s">
        <v>28</v>
      </c>
      <c r="S28" s="79" t="s">
        <v>28</v>
      </c>
      <c r="T28" s="79" t="s">
        <v>28</v>
      </c>
      <c r="U28" s="79" t="s">
        <v>28</v>
      </c>
      <c r="V28" s="79" t="s">
        <v>28</v>
      </c>
      <c r="W28" s="79" t="s">
        <v>28</v>
      </c>
      <c r="X28" s="2"/>
      <c r="Y28" s="80" t="str">
        <f t="shared" si="0"/>
        <v>*</v>
      </c>
      <c r="Z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>
      <c r="A29" s="70" t="str">
        <f>IF('Ambient Data'!A31="*","*",'Ambient Data'!A31)</f>
        <v>*</v>
      </c>
      <c r="B29" s="42" t="str">
        <f>IF(ISTEXT('Ambient Data'!B31),'Ambient Data'!B31,"*")</f>
        <v>*</v>
      </c>
      <c r="C29" s="12" t="str">
        <f>IF(ISNUMBER('Ambient Data'!C31),'Mixed Values'!AA34,"*")</f>
        <v>*</v>
      </c>
      <c r="D29" s="12" t="str">
        <f>IF(ISNUMBER('Ambient Data'!D31),'Mixed Values'!AB34,"*")</f>
        <v>*</v>
      </c>
      <c r="E29" s="211">
        <v>999</v>
      </c>
      <c r="F29" s="12" t="str">
        <f>IF(ISNUMBER('Ambient Data'!E31),'Mixed Values'!AD34,"*")</f>
        <v>*</v>
      </c>
      <c r="G29" s="12">
        <f>IF(ISNUMBER('Ambient Data'!F31),'Ambient Data'!F31,"*")</f>
        <v>10</v>
      </c>
      <c r="H29" s="12" t="str">
        <f>IF(ISNUMBER('Ambient Data'!G31),'Mixed Values'!AE34,"*")</f>
        <v>*</v>
      </c>
      <c r="I29" s="12" t="str">
        <f>IF(ISNUMBER('Ambient Data'!H31),'Mixed Values'!AF34,"*")</f>
        <v>*</v>
      </c>
      <c r="J29" s="12" t="str">
        <f>IF(ISNUMBER('Ambient Data'!I31),'Mixed Values'!AG34,"*")</f>
        <v>*</v>
      </c>
      <c r="K29" s="12" t="str">
        <f>IF(ISNUMBER('Ambient Data'!J31),'Mixed Values'!AH34,"*")</f>
        <v>*</v>
      </c>
      <c r="L29" s="12" t="str">
        <f>IF(ISNUMBER('Ambient Data'!K31),'Mixed Values'!AI34,"*")</f>
        <v>*</v>
      </c>
      <c r="M29" s="12" t="str">
        <f>IF(ISNUMBER('Ambient Data'!L31),'Mixed Values'!AJ34,"*")</f>
        <v>*</v>
      </c>
      <c r="N29" s="12" t="str">
        <f>IF(ISNUMBER('Ambient Data'!M31),'Mixed Values'!AC34,"*")</f>
        <v>*</v>
      </c>
      <c r="O29" s="125">
        <f>IF(ISNUMBER('Ambient Data'!N31),'Ambient Data'!N31,"*")</f>
        <v>9.9999999999999995E-7</v>
      </c>
      <c r="P29" s="2"/>
      <c r="Q29" s="131" t="s">
        <v>28</v>
      </c>
      <c r="R29" s="79" t="s">
        <v>28</v>
      </c>
      <c r="S29" s="79" t="s">
        <v>28</v>
      </c>
      <c r="T29" s="79" t="s">
        <v>28</v>
      </c>
      <c r="U29" s="79" t="s">
        <v>28</v>
      </c>
      <c r="V29" s="79" t="s">
        <v>28</v>
      </c>
      <c r="W29" s="79" t="s">
        <v>28</v>
      </c>
      <c r="X29" s="2"/>
      <c r="Y29" s="80" t="str">
        <f t="shared" si="0"/>
        <v>*</v>
      </c>
      <c r="Z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>
      <c r="A30" s="70" t="str">
        <f>IF('Ambient Data'!A32="*","*",'Ambient Data'!A32)</f>
        <v>*</v>
      </c>
      <c r="B30" s="42" t="str">
        <f>IF(ISTEXT('Ambient Data'!B32),'Ambient Data'!B32,"*")</f>
        <v>*</v>
      </c>
      <c r="C30" s="12" t="str">
        <f>IF(ISNUMBER('Ambient Data'!C32),'Mixed Values'!AA35,"*")</f>
        <v>*</v>
      </c>
      <c r="D30" s="12" t="str">
        <f>IF(ISNUMBER('Ambient Data'!D32),'Mixed Values'!AB35,"*")</f>
        <v>*</v>
      </c>
      <c r="E30" s="211">
        <v>999</v>
      </c>
      <c r="F30" s="12" t="str">
        <f>IF(ISNUMBER('Ambient Data'!E32),'Mixed Values'!AD35,"*")</f>
        <v>*</v>
      </c>
      <c r="G30" s="12">
        <f>IF(ISNUMBER('Ambient Data'!F32),'Ambient Data'!F32,"*")</f>
        <v>10</v>
      </c>
      <c r="H30" s="12" t="str">
        <f>IF(ISNUMBER('Ambient Data'!G32),'Mixed Values'!AE35,"*")</f>
        <v>*</v>
      </c>
      <c r="I30" s="12" t="str">
        <f>IF(ISNUMBER('Ambient Data'!H32),'Mixed Values'!AF35,"*")</f>
        <v>*</v>
      </c>
      <c r="J30" s="12" t="str">
        <f>IF(ISNUMBER('Ambient Data'!I32),'Mixed Values'!AG35,"*")</f>
        <v>*</v>
      </c>
      <c r="K30" s="12" t="str">
        <f>IF(ISNUMBER('Ambient Data'!J32),'Mixed Values'!AH35,"*")</f>
        <v>*</v>
      </c>
      <c r="L30" s="12" t="str">
        <f>IF(ISNUMBER('Ambient Data'!K32),'Mixed Values'!AI35,"*")</f>
        <v>*</v>
      </c>
      <c r="M30" s="12" t="str">
        <f>IF(ISNUMBER('Ambient Data'!L32),'Mixed Values'!AJ35,"*")</f>
        <v>*</v>
      </c>
      <c r="N30" s="12" t="str">
        <f>IF(ISNUMBER('Ambient Data'!M32),'Mixed Values'!AC35,"*")</f>
        <v>*</v>
      </c>
      <c r="O30" s="125">
        <f>IF(ISNUMBER('Ambient Data'!N32),'Ambient Data'!N32,"*")</f>
        <v>9.9999999999999995E-7</v>
      </c>
      <c r="P30" s="2"/>
      <c r="Q30" s="131" t="s">
        <v>28</v>
      </c>
      <c r="R30" s="79" t="s">
        <v>28</v>
      </c>
      <c r="S30" s="79" t="s">
        <v>28</v>
      </c>
      <c r="T30" s="79" t="s">
        <v>28</v>
      </c>
      <c r="U30" s="79" t="s">
        <v>28</v>
      </c>
      <c r="V30" s="79" t="s">
        <v>28</v>
      </c>
      <c r="W30" s="79" t="s">
        <v>28</v>
      </c>
      <c r="X30" s="2"/>
      <c r="Y30" s="80" t="str">
        <f t="shared" si="0"/>
        <v>*</v>
      </c>
      <c r="Z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>
      <c r="A31" s="70" t="str">
        <f>IF('Ambient Data'!A33="*","*",'Ambient Data'!A33)</f>
        <v>*</v>
      </c>
      <c r="B31" s="42" t="str">
        <f>IF(ISTEXT('Ambient Data'!B33),'Ambient Data'!B33,"*")</f>
        <v>*</v>
      </c>
      <c r="C31" s="12" t="str">
        <f>IF(ISNUMBER('Ambient Data'!C33),'Mixed Values'!AA36,"*")</f>
        <v>*</v>
      </c>
      <c r="D31" s="12" t="str">
        <f>IF(ISNUMBER('Ambient Data'!D33),'Mixed Values'!AB36,"*")</f>
        <v>*</v>
      </c>
      <c r="E31" s="211">
        <v>999</v>
      </c>
      <c r="F31" s="12" t="str">
        <f>IF(ISNUMBER('Ambient Data'!E33),'Mixed Values'!AD36,"*")</f>
        <v>*</v>
      </c>
      <c r="G31" s="12">
        <f>IF(ISNUMBER('Ambient Data'!F33),'Ambient Data'!F33,"*")</f>
        <v>10</v>
      </c>
      <c r="H31" s="12" t="str">
        <f>IF(ISNUMBER('Ambient Data'!G33),'Mixed Values'!AE36,"*")</f>
        <v>*</v>
      </c>
      <c r="I31" s="12" t="str">
        <f>IF(ISNUMBER('Ambient Data'!H33),'Mixed Values'!AF36,"*")</f>
        <v>*</v>
      </c>
      <c r="J31" s="12" t="str">
        <f>IF(ISNUMBER('Ambient Data'!I33),'Mixed Values'!AG36,"*")</f>
        <v>*</v>
      </c>
      <c r="K31" s="12" t="str">
        <f>IF(ISNUMBER('Ambient Data'!J33),'Mixed Values'!AH36,"*")</f>
        <v>*</v>
      </c>
      <c r="L31" s="12" t="str">
        <f>IF(ISNUMBER('Ambient Data'!K33),'Mixed Values'!AI36,"*")</f>
        <v>*</v>
      </c>
      <c r="M31" s="12" t="str">
        <f>IF(ISNUMBER('Ambient Data'!L33),'Mixed Values'!AJ36,"*")</f>
        <v>*</v>
      </c>
      <c r="N31" s="12" t="str">
        <f>IF(ISNUMBER('Ambient Data'!M33),'Mixed Values'!AC36,"*")</f>
        <v>*</v>
      </c>
      <c r="O31" s="125">
        <f>IF(ISNUMBER('Ambient Data'!N33),'Ambient Data'!N33,"*")</f>
        <v>9.9999999999999995E-7</v>
      </c>
      <c r="P31" s="2"/>
      <c r="Q31" s="131" t="s">
        <v>28</v>
      </c>
      <c r="R31" s="79" t="s">
        <v>28</v>
      </c>
      <c r="S31" s="79" t="s">
        <v>28</v>
      </c>
      <c r="T31" s="79" t="s">
        <v>28</v>
      </c>
      <c r="U31" s="79" t="s">
        <v>28</v>
      </c>
      <c r="V31" s="79" t="s">
        <v>28</v>
      </c>
      <c r="W31" s="79" t="s">
        <v>28</v>
      </c>
      <c r="X31" s="2"/>
      <c r="Y31" s="80" t="str">
        <f t="shared" si="0"/>
        <v>*</v>
      </c>
      <c r="Z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>
      <c r="A32" s="70" t="str">
        <f>IF('Ambient Data'!A34="*","*",'Ambient Data'!A34)</f>
        <v>*</v>
      </c>
      <c r="B32" s="42" t="str">
        <f>IF(ISTEXT('Ambient Data'!B34),'Ambient Data'!B34,"*")</f>
        <v>*</v>
      </c>
      <c r="C32" s="12" t="str">
        <f>IF(ISNUMBER('Ambient Data'!C34),'Mixed Values'!AA37,"*")</f>
        <v>*</v>
      </c>
      <c r="D32" s="12" t="str">
        <f>IF(ISNUMBER('Ambient Data'!D34),'Mixed Values'!AB37,"*")</f>
        <v>*</v>
      </c>
      <c r="E32" s="211">
        <v>999</v>
      </c>
      <c r="F32" s="12" t="str">
        <f>IF(ISNUMBER('Ambient Data'!E34),'Mixed Values'!AD37,"*")</f>
        <v>*</v>
      </c>
      <c r="G32" s="12">
        <f>IF(ISNUMBER('Ambient Data'!F34),'Ambient Data'!F34,"*")</f>
        <v>10</v>
      </c>
      <c r="H32" s="12" t="str">
        <f>IF(ISNUMBER('Ambient Data'!G34),'Mixed Values'!AE37,"*")</f>
        <v>*</v>
      </c>
      <c r="I32" s="12" t="str">
        <f>IF(ISNUMBER('Ambient Data'!H34),'Mixed Values'!AF37,"*")</f>
        <v>*</v>
      </c>
      <c r="J32" s="12" t="str">
        <f>IF(ISNUMBER('Ambient Data'!I34),'Mixed Values'!AG37,"*")</f>
        <v>*</v>
      </c>
      <c r="K32" s="12" t="str">
        <f>IF(ISNUMBER('Ambient Data'!J34),'Mixed Values'!AH37,"*")</f>
        <v>*</v>
      </c>
      <c r="L32" s="12" t="str">
        <f>IF(ISNUMBER('Ambient Data'!K34),'Mixed Values'!AI37,"*")</f>
        <v>*</v>
      </c>
      <c r="M32" s="12" t="str">
        <f>IF(ISNUMBER('Ambient Data'!L34),'Mixed Values'!AJ37,"*")</f>
        <v>*</v>
      </c>
      <c r="N32" s="12" t="str">
        <f>IF(ISNUMBER('Ambient Data'!M34),'Mixed Values'!AC37,"*")</f>
        <v>*</v>
      </c>
      <c r="O32" s="125">
        <f>IF(ISNUMBER('Ambient Data'!N34),'Ambient Data'!N34,"*")</f>
        <v>9.9999999999999995E-7</v>
      </c>
      <c r="P32" s="2"/>
      <c r="Q32" s="131" t="s">
        <v>28</v>
      </c>
      <c r="R32" s="79" t="s">
        <v>28</v>
      </c>
      <c r="S32" s="79" t="s">
        <v>28</v>
      </c>
      <c r="T32" s="79" t="s">
        <v>28</v>
      </c>
      <c r="U32" s="79" t="s">
        <v>28</v>
      </c>
      <c r="V32" s="79" t="s">
        <v>28</v>
      </c>
      <c r="W32" s="79" t="s">
        <v>28</v>
      </c>
      <c r="X32" s="2"/>
      <c r="Y32" s="80" t="str">
        <f t="shared" si="0"/>
        <v>*</v>
      </c>
      <c r="Z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>
      <c r="A33" s="70" t="str">
        <f>IF('Ambient Data'!A35="*","*",'Ambient Data'!A35)</f>
        <v>*</v>
      </c>
      <c r="B33" s="42" t="str">
        <f>IF(ISTEXT('Ambient Data'!B35),'Ambient Data'!B35,"*")</f>
        <v>*</v>
      </c>
      <c r="C33" s="12" t="str">
        <f>IF(ISNUMBER('Ambient Data'!C35),'Mixed Values'!AA38,"*")</f>
        <v>*</v>
      </c>
      <c r="D33" s="12" t="str">
        <f>IF(ISNUMBER('Ambient Data'!D35),'Mixed Values'!AB38,"*")</f>
        <v>*</v>
      </c>
      <c r="E33" s="211">
        <v>999</v>
      </c>
      <c r="F33" s="12" t="str">
        <f>IF(ISNUMBER('Ambient Data'!E35),'Mixed Values'!AD38,"*")</f>
        <v>*</v>
      </c>
      <c r="G33" s="12">
        <f>IF(ISNUMBER('Ambient Data'!F35),'Ambient Data'!F35,"*")</f>
        <v>10</v>
      </c>
      <c r="H33" s="12" t="str">
        <f>IF(ISNUMBER('Ambient Data'!G35),'Mixed Values'!AE38,"*")</f>
        <v>*</v>
      </c>
      <c r="I33" s="12" t="str">
        <f>IF(ISNUMBER('Ambient Data'!H35),'Mixed Values'!AF38,"*")</f>
        <v>*</v>
      </c>
      <c r="J33" s="12" t="str">
        <f>IF(ISNUMBER('Ambient Data'!I35),'Mixed Values'!AG38,"*")</f>
        <v>*</v>
      </c>
      <c r="K33" s="12" t="str">
        <f>IF(ISNUMBER('Ambient Data'!J35),'Mixed Values'!AH38,"*")</f>
        <v>*</v>
      </c>
      <c r="L33" s="12" t="str">
        <f>IF(ISNUMBER('Ambient Data'!K35),'Mixed Values'!AI38,"*")</f>
        <v>*</v>
      </c>
      <c r="M33" s="12" t="str">
        <f>IF(ISNUMBER('Ambient Data'!L35),'Mixed Values'!AJ38,"*")</f>
        <v>*</v>
      </c>
      <c r="N33" s="12" t="str">
        <f>IF(ISNUMBER('Ambient Data'!M35),'Mixed Values'!AC38,"*")</f>
        <v>*</v>
      </c>
      <c r="O33" s="125">
        <f>IF(ISNUMBER('Ambient Data'!N35),'Ambient Data'!N35,"*")</f>
        <v>9.9999999999999995E-7</v>
      </c>
      <c r="P33" s="2"/>
      <c r="Q33" s="131" t="s">
        <v>28</v>
      </c>
      <c r="R33" s="79" t="s">
        <v>28</v>
      </c>
      <c r="S33" s="79" t="s">
        <v>28</v>
      </c>
      <c r="T33" s="79" t="s">
        <v>28</v>
      </c>
      <c r="U33" s="79" t="s">
        <v>28</v>
      </c>
      <c r="V33" s="79" t="s">
        <v>28</v>
      </c>
      <c r="W33" s="79" t="s">
        <v>28</v>
      </c>
      <c r="X33" s="2"/>
      <c r="Y33" s="80" t="str">
        <f t="shared" si="0"/>
        <v>*</v>
      </c>
      <c r="Z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>
      <c r="A34" s="70" t="str">
        <f>IF('Ambient Data'!A36="*","*",'Ambient Data'!A36)</f>
        <v>*</v>
      </c>
      <c r="B34" s="42" t="str">
        <f>IF(ISTEXT('Ambient Data'!B36),'Ambient Data'!B36,"*")</f>
        <v>*</v>
      </c>
      <c r="C34" s="12" t="str">
        <f>IF(ISNUMBER('Ambient Data'!C36),'Mixed Values'!AA39,"*")</f>
        <v>*</v>
      </c>
      <c r="D34" s="12" t="str">
        <f>IF(ISNUMBER('Ambient Data'!D36),'Mixed Values'!AB39,"*")</f>
        <v>*</v>
      </c>
      <c r="E34" s="211">
        <v>999</v>
      </c>
      <c r="F34" s="12" t="str">
        <f>IF(ISNUMBER('Ambient Data'!E36),'Mixed Values'!AD39,"*")</f>
        <v>*</v>
      </c>
      <c r="G34" s="12">
        <f>IF(ISNUMBER('Ambient Data'!F36),'Ambient Data'!F36,"*")</f>
        <v>10</v>
      </c>
      <c r="H34" s="12" t="str">
        <f>IF(ISNUMBER('Ambient Data'!G36),'Mixed Values'!AE39,"*")</f>
        <v>*</v>
      </c>
      <c r="I34" s="12" t="str">
        <f>IF(ISNUMBER('Ambient Data'!H36),'Mixed Values'!AF39,"*")</f>
        <v>*</v>
      </c>
      <c r="J34" s="12" t="str">
        <f>IF(ISNUMBER('Ambient Data'!I36),'Mixed Values'!AG39,"*")</f>
        <v>*</v>
      </c>
      <c r="K34" s="12" t="str">
        <f>IF(ISNUMBER('Ambient Data'!J36),'Mixed Values'!AH39,"*")</f>
        <v>*</v>
      </c>
      <c r="L34" s="12" t="str">
        <f>IF(ISNUMBER('Ambient Data'!K36),'Mixed Values'!AI39,"*")</f>
        <v>*</v>
      </c>
      <c r="M34" s="12" t="str">
        <f>IF(ISNUMBER('Ambient Data'!L36),'Mixed Values'!AJ39,"*")</f>
        <v>*</v>
      </c>
      <c r="N34" s="12" t="str">
        <f>IF(ISNUMBER('Ambient Data'!M36),'Mixed Values'!AC39,"*")</f>
        <v>*</v>
      </c>
      <c r="O34" s="125">
        <f>IF(ISNUMBER('Ambient Data'!N36),'Ambient Data'!N36,"*")</f>
        <v>9.9999999999999995E-7</v>
      </c>
      <c r="P34" s="2"/>
      <c r="Q34" s="131" t="s">
        <v>28</v>
      </c>
      <c r="R34" s="79" t="s">
        <v>28</v>
      </c>
      <c r="S34" s="79" t="s">
        <v>28</v>
      </c>
      <c r="T34" s="79" t="s">
        <v>28</v>
      </c>
      <c r="U34" s="79" t="s">
        <v>28</v>
      </c>
      <c r="V34" s="79" t="s">
        <v>28</v>
      </c>
      <c r="W34" s="79" t="s">
        <v>28</v>
      </c>
      <c r="X34" s="2"/>
      <c r="Y34" s="80" t="str">
        <f t="shared" si="0"/>
        <v>*</v>
      </c>
      <c r="Z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>
      <c r="A35" s="70" t="str">
        <f>IF('Ambient Data'!A37="*","*",'Ambient Data'!A37)</f>
        <v>*</v>
      </c>
      <c r="B35" s="42" t="str">
        <f>IF(ISTEXT('Ambient Data'!B37),'Ambient Data'!B37,"*")</f>
        <v>*</v>
      </c>
      <c r="C35" s="12" t="str">
        <f>IF(ISNUMBER('Ambient Data'!C37),'Mixed Values'!AA40,"*")</f>
        <v>*</v>
      </c>
      <c r="D35" s="12" t="str">
        <f>IF(ISNUMBER('Ambient Data'!D37),'Mixed Values'!AB40,"*")</f>
        <v>*</v>
      </c>
      <c r="E35" s="211">
        <v>999</v>
      </c>
      <c r="F35" s="12" t="str">
        <f>IF(ISNUMBER('Ambient Data'!E37),'Mixed Values'!AD40,"*")</f>
        <v>*</v>
      </c>
      <c r="G35" s="12">
        <f>IF(ISNUMBER('Ambient Data'!F37),'Ambient Data'!F37,"*")</f>
        <v>10</v>
      </c>
      <c r="H35" s="12" t="str">
        <f>IF(ISNUMBER('Ambient Data'!G37),'Mixed Values'!AE40,"*")</f>
        <v>*</v>
      </c>
      <c r="I35" s="12" t="str">
        <f>IF(ISNUMBER('Ambient Data'!H37),'Mixed Values'!AF40,"*")</f>
        <v>*</v>
      </c>
      <c r="J35" s="12" t="str">
        <f>IF(ISNUMBER('Ambient Data'!I37),'Mixed Values'!AG40,"*")</f>
        <v>*</v>
      </c>
      <c r="K35" s="12" t="str">
        <f>IF(ISNUMBER('Ambient Data'!J37),'Mixed Values'!AH40,"*")</f>
        <v>*</v>
      </c>
      <c r="L35" s="12" t="str">
        <f>IF(ISNUMBER('Ambient Data'!K37),'Mixed Values'!AI40,"*")</f>
        <v>*</v>
      </c>
      <c r="M35" s="12" t="str">
        <f>IF(ISNUMBER('Ambient Data'!L37),'Mixed Values'!AJ40,"*")</f>
        <v>*</v>
      </c>
      <c r="N35" s="12" t="str">
        <f>IF(ISNUMBER('Ambient Data'!M37),'Mixed Values'!AC40,"*")</f>
        <v>*</v>
      </c>
      <c r="O35" s="125">
        <f>IF(ISNUMBER('Ambient Data'!N37),'Ambient Data'!N37,"*")</f>
        <v>9.9999999999999995E-7</v>
      </c>
      <c r="P35" s="2"/>
      <c r="Q35" s="131" t="s">
        <v>28</v>
      </c>
      <c r="R35" s="79" t="s">
        <v>28</v>
      </c>
      <c r="S35" s="79" t="s">
        <v>28</v>
      </c>
      <c r="T35" s="79" t="s">
        <v>28</v>
      </c>
      <c r="U35" s="79" t="s">
        <v>28</v>
      </c>
      <c r="V35" s="79" t="s">
        <v>28</v>
      </c>
      <c r="W35" s="79" t="s">
        <v>28</v>
      </c>
      <c r="X35" s="2"/>
      <c r="Y35" s="80" t="str">
        <f t="shared" si="0"/>
        <v>*</v>
      </c>
      <c r="Z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>
      <c r="A36" s="70" t="str">
        <f>IF('Ambient Data'!A38="*","*",'Ambient Data'!A38)</f>
        <v>*</v>
      </c>
      <c r="B36" s="42" t="str">
        <f>IF(ISTEXT('Ambient Data'!B38),'Ambient Data'!B38,"*")</f>
        <v>*</v>
      </c>
      <c r="C36" s="12" t="str">
        <f>IF(ISNUMBER('Ambient Data'!C38),'Mixed Values'!AA41,"*")</f>
        <v>*</v>
      </c>
      <c r="D36" s="12" t="str">
        <f>IF(ISNUMBER('Ambient Data'!D38),'Mixed Values'!AB41,"*")</f>
        <v>*</v>
      </c>
      <c r="E36" s="211">
        <v>999</v>
      </c>
      <c r="F36" s="12" t="str">
        <f>IF(ISNUMBER('Ambient Data'!E38),'Mixed Values'!AD41,"*")</f>
        <v>*</v>
      </c>
      <c r="G36" s="12">
        <f>IF(ISNUMBER('Ambient Data'!F38),'Ambient Data'!F38,"*")</f>
        <v>10</v>
      </c>
      <c r="H36" s="12" t="str">
        <f>IF(ISNUMBER('Ambient Data'!G38),'Mixed Values'!AE41,"*")</f>
        <v>*</v>
      </c>
      <c r="I36" s="12" t="str">
        <f>IF(ISNUMBER('Ambient Data'!H38),'Mixed Values'!AF41,"*")</f>
        <v>*</v>
      </c>
      <c r="J36" s="12" t="str">
        <f>IF(ISNUMBER('Ambient Data'!I38),'Mixed Values'!AG41,"*")</f>
        <v>*</v>
      </c>
      <c r="K36" s="12" t="str">
        <f>IF(ISNUMBER('Ambient Data'!J38),'Mixed Values'!AH41,"*")</f>
        <v>*</v>
      </c>
      <c r="L36" s="12" t="str">
        <f>IF(ISNUMBER('Ambient Data'!K38),'Mixed Values'!AI41,"*")</f>
        <v>*</v>
      </c>
      <c r="M36" s="12" t="str">
        <f>IF(ISNUMBER('Ambient Data'!L38),'Mixed Values'!AJ41,"*")</f>
        <v>*</v>
      </c>
      <c r="N36" s="12" t="str">
        <f>IF(ISNUMBER('Ambient Data'!M38),'Mixed Values'!AC41,"*")</f>
        <v>*</v>
      </c>
      <c r="O36" s="125">
        <f>IF(ISNUMBER('Ambient Data'!N38),'Ambient Data'!N38,"*")</f>
        <v>9.9999999999999995E-7</v>
      </c>
      <c r="P36" s="2"/>
      <c r="Q36" s="131" t="s">
        <v>28</v>
      </c>
      <c r="R36" s="79" t="s">
        <v>28</v>
      </c>
      <c r="S36" s="79" t="s">
        <v>28</v>
      </c>
      <c r="T36" s="79" t="s">
        <v>28</v>
      </c>
      <c r="U36" s="79" t="s">
        <v>28</v>
      </c>
      <c r="V36" s="79" t="s">
        <v>28</v>
      </c>
      <c r="W36" s="79" t="s">
        <v>28</v>
      </c>
      <c r="X36" s="2"/>
      <c r="Y36" s="80" t="str">
        <f t="shared" si="0"/>
        <v>*</v>
      </c>
      <c r="Z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>
      <c r="A37" s="70" t="str">
        <f>IF('Ambient Data'!A39="*","*",'Ambient Data'!A39)</f>
        <v>*</v>
      </c>
      <c r="B37" s="42" t="str">
        <f>IF(ISTEXT('Ambient Data'!B39),'Ambient Data'!B39,"*")</f>
        <v>*</v>
      </c>
      <c r="C37" s="12" t="str">
        <f>IF(ISNUMBER('Ambient Data'!C39),'Mixed Values'!AA42,"*")</f>
        <v>*</v>
      </c>
      <c r="D37" s="12" t="str">
        <f>IF(ISNUMBER('Ambient Data'!D39),'Mixed Values'!AB42,"*")</f>
        <v>*</v>
      </c>
      <c r="E37" s="211">
        <v>999</v>
      </c>
      <c r="F37" s="12" t="str">
        <f>IF(ISNUMBER('Ambient Data'!E39),'Mixed Values'!AD42,"*")</f>
        <v>*</v>
      </c>
      <c r="G37" s="12">
        <f>IF(ISNUMBER('Ambient Data'!F39),'Ambient Data'!F39,"*")</f>
        <v>10</v>
      </c>
      <c r="H37" s="12" t="str">
        <f>IF(ISNUMBER('Ambient Data'!G39),'Mixed Values'!AE42,"*")</f>
        <v>*</v>
      </c>
      <c r="I37" s="12" t="str">
        <f>IF(ISNUMBER('Ambient Data'!H39),'Mixed Values'!AF42,"*")</f>
        <v>*</v>
      </c>
      <c r="J37" s="12" t="str">
        <f>IF(ISNUMBER('Ambient Data'!I39),'Mixed Values'!AG42,"*")</f>
        <v>*</v>
      </c>
      <c r="K37" s="12" t="str">
        <f>IF(ISNUMBER('Ambient Data'!J39),'Mixed Values'!AH42,"*")</f>
        <v>*</v>
      </c>
      <c r="L37" s="12" t="str">
        <f>IF(ISNUMBER('Ambient Data'!K39),'Mixed Values'!AI42,"*")</f>
        <v>*</v>
      </c>
      <c r="M37" s="12" t="str">
        <f>IF(ISNUMBER('Ambient Data'!L39),'Mixed Values'!AJ42,"*")</f>
        <v>*</v>
      </c>
      <c r="N37" s="12" t="str">
        <f>IF(ISNUMBER('Ambient Data'!M39),'Mixed Values'!AC42,"*")</f>
        <v>*</v>
      </c>
      <c r="O37" s="125">
        <f>IF(ISNUMBER('Ambient Data'!N39),'Ambient Data'!N39,"*")</f>
        <v>9.9999999999999995E-7</v>
      </c>
      <c r="P37" s="2"/>
      <c r="Q37" s="131" t="s">
        <v>28</v>
      </c>
      <c r="R37" s="79" t="s">
        <v>28</v>
      </c>
      <c r="S37" s="79" t="s">
        <v>28</v>
      </c>
      <c r="T37" s="79" t="s">
        <v>28</v>
      </c>
      <c r="U37" s="79" t="s">
        <v>28</v>
      </c>
      <c r="V37" s="79" t="s">
        <v>28</v>
      </c>
      <c r="W37" s="79" t="s">
        <v>28</v>
      </c>
      <c r="X37" s="2"/>
      <c r="Y37" s="80" t="str">
        <f t="shared" si="0"/>
        <v>*</v>
      </c>
      <c r="Z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>
      <c r="A38" s="70" t="str">
        <f>IF('Ambient Data'!A40="*","*",'Ambient Data'!A40)</f>
        <v>*</v>
      </c>
      <c r="B38" s="42" t="str">
        <f>IF(ISTEXT('Ambient Data'!B40),'Ambient Data'!B40,"*")</f>
        <v>*</v>
      </c>
      <c r="C38" s="12" t="str">
        <f>IF(ISNUMBER('Ambient Data'!C40),'Mixed Values'!AA43,"*")</f>
        <v>*</v>
      </c>
      <c r="D38" s="12" t="str">
        <f>IF(ISNUMBER('Ambient Data'!D40),'Mixed Values'!AB43,"*")</f>
        <v>*</v>
      </c>
      <c r="E38" s="211">
        <v>999</v>
      </c>
      <c r="F38" s="12" t="str">
        <f>IF(ISNUMBER('Ambient Data'!E40),'Mixed Values'!AD43,"*")</f>
        <v>*</v>
      </c>
      <c r="G38" s="12">
        <f>IF(ISNUMBER('Ambient Data'!F40),'Ambient Data'!F40,"*")</f>
        <v>10</v>
      </c>
      <c r="H38" s="12" t="str">
        <f>IF(ISNUMBER('Ambient Data'!G40),'Mixed Values'!AE43,"*")</f>
        <v>*</v>
      </c>
      <c r="I38" s="12" t="str">
        <f>IF(ISNUMBER('Ambient Data'!H40),'Mixed Values'!AF43,"*")</f>
        <v>*</v>
      </c>
      <c r="J38" s="12" t="str">
        <f>IF(ISNUMBER('Ambient Data'!I40),'Mixed Values'!AG43,"*")</f>
        <v>*</v>
      </c>
      <c r="K38" s="12" t="str">
        <f>IF(ISNUMBER('Ambient Data'!J40),'Mixed Values'!AH43,"*")</f>
        <v>*</v>
      </c>
      <c r="L38" s="12" t="str">
        <f>IF(ISNUMBER('Ambient Data'!K40),'Mixed Values'!AI43,"*")</f>
        <v>*</v>
      </c>
      <c r="M38" s="12" t="str">
        <f>IF(ISNUMBER('Ambient Data'!L40),'Mixed Values'!AJ43,"*")</f>
        <v>*</v>
      </c>
      <c r="N38" s="12" t="str">
        <f>IF(ISNUMBER('Ambient Data'!M40),'Mixed Values'!AC43,"*")</f>
        <v>*</v>
      </c>
      <c r="O38" s="125">
        <f>IF(ISNUMBER('Ambient Data'!N40),'Ambient Data'!N40,"*")</f>
        <v>9.9999999999999995E-7</v>
      </c>
      <c r="P38" s="2"/>
      <c r="Q38" s="131" t="s">
        <v>28</v>
      </c>
      <c r="R38" s="79" t="s">
        <v>28</v>
      </c>
      <c r="S38" s="79" t="s">
        <v>28</v>
      </c>
      <c r="T38" s="79" t="s">
        <v>28</v>
      </c>
      <c r="U38" s="79" t="s">
        <v>28</v>
      </c>
      <c r="V38" s="79" t="s">
        <v>28</v>
      </c>
      <c r="W38" s="79" t="s">
        <v>28</v>
      </c>
      <c r="X38" s="2"/>
      <c r="Y38" s="80" t="str">
        <f t="shared" si="0"/>
        <v>*</v>
      </c>
      <c r="Z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>
      <c r="A39" s="70" t="str">
        <f>IF('Ambient Data'!A41="*","*",'Ambient Data'!A41)</f>
        <v>*</v>
      </c>
      <c r="B39" s="42" t="str">
        <f>IF(ISTEXT('Ambient Data'!B41),'Ambient Data'!B41,"*")</f>
        <v>*</v>
      </c>
      <c r="C39" s="12" t="str">
        <f>IF(ISNUMBER('Ambient Data'!C41),'Mixed Values'!AA44,"*")</f>
        <v>*</v>
      </c>
      <c r="D39" s="12" t="str">
        <f>IF(ISNUMBER('Ambient Data'!D41),'Mixed Values'!AB44,"*")</f>
        <v>*</v>
      </c>
      <c r="E39" s="211">
        <v>999</v>
      </c>
      <c r="F39" s="12" t="str">
        <f>IF(ISNUMBER('Ambient Data'!E41),'Mixed Values'!AD44,"*")</f>
        <v>*</v>
      </c>
      <c r="G39" s="12">
        <f>IF(ISNUMBER('Ambient Data'!F41),'Ambient Data'!F41,"*")</f>
        <v>10</v>
      </c>
      <c r="H39" s="12" t="str">
        <f>IF(ISNUMBER('Ambient Data'!G41),'Mixed Values'!AE44,"*")</f>
        <v>*</v>
      </c>
      <c r="I39" s="12" t="str">
        <f>IF(ISNUMBER('Ambient Data'!H41),'Mixed Values'!AF44,"*")</f>
        <v>*</v>
      </c>
      <c r="J39" s="12" t="str">
        <f>IF(ISNUMBER('Ambient Data'!I41),'Mixed Values'!AG44,"*")</f>
        <v>*</v>
      </c>
      <c r="K39" s="12" t="str">
        <f>IF(ISNUMBER('Ambient Data'!J41),'Mixed Values'!AH44,"*")</f>
        <v>*</v>
      </c>
      <c r="L39" s="12" t="str">
        <f>IF(ISNUMBER('Ambient Data'!K41),'Mixed Values'!AI44,"*")</f>
        <v>*</v>
      </c>
      <c r="M39" s="12" t="str">
        <f>IF(ISNUMBER('Ambient Data'!L41),'Mixed Values'!AJ44,"*")</f>
        <v>*</v>
      </c>
      <c r="N39" s="12" t="str">
        <f>IF(ISNUMBER('Ambient Data'!M41),'Mixed Values'!AC44,"*")</f>
        <v>*</v>
      </c>
      <c r="O39" s="125">
        <f>IF(ISNUMBER('Ambient Data'!N41),'Ambient Data'!N41,"*")</f>
        <v>9.9999999999999995E-7</v>
      </c>
      <c r="P39" s="2"/>
      <c r="Q39" s="131" t="s">
        <v>28</v>
      </c>
      <c r="R39" s="79" t="s">
        <v>28</v>
      </c>
      <c r="S39" s="79" t="s">
        <v>28</v>
      </c>
      <c r="T39" s="79" t="s">
        <v>28</v>
      </c>
      <c r="U39" s="79" t="s">
        <v>28</v>
      </c>
      <c r="V39" s="79" t="s">
        <v>28</v>
      </c>
      <c r="W39" s="79" t="s">
        <v>28</v>
      </c>
      <c r="X39" s="2"/>
      <c r="Y39" s="80" t="str">
        <f t="shared" si="0"/>
        <v>*</v>
      </c>
      <c r="Z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>
      <c r="A40" s="70" t="str">
        <f>IF('Ambient Data'!A42="*","*",'Ambient Data'!A42)</f>
        <v>*</v>
      </c>
      <c r="B40" s="42" t="str">
        <f>IF(ISTEXT('Ambient Data'!B42),'Ambient Data'!B42,"*")</f>
        <v>*</v>
      </c>
      <c r="C40" s="12" t="str">
        <f>IF(ISNUMBER('Ambient Data'!C42),'Mixed Values'!AA45,"*")</f>
        <v>*</v>
      </c>
      <c r="D40" s="12" t="str">
        <f>IF(ISNUMBER('Ambient Data'!D42),'Mixed Values'!AB45,"*")</f>
        <v>*</v>
      </c>
      <c r="E40" s="211">
        <v>999</v>
      </c>
      <c r="F40" s="12" t="str">
        <f>IF(ISNUMBER('Ambient Data'!E42),'Mixed Values'!AD45,"*")</f>
        <v>*</v>
      </c>
      <c r="G40" s="12">
        <f>IF(ISNUMBER('Ambient Data'!F42),'Ambient Data'!F42,"*")</f>
        <v>10</v>
      </c>
      <c r="H40" s="12" t="str">
        <f>IF(ISNUMBER('Ambient Data'!G42),'Mixed Values'!AE45,"*")</f>
        <v>*</v>
      </c>
      <c r="I40" s="12" t="str">
        <f>IF(ISNUMBER('Ambient Data'!H42),'Mixed Values'!AF45,"*")</f>
        <v>*</v>
      </c>
      <c r="J40" s="12" t="str">
        <f>IF(ISNUMBER('Ambient Data'!I42),'Mixed Values'!AG45,"*")</f>
        <v>*</v>
      </c>
      <c r="K40" s="12" t="str">
        <f>IF(ISNUMBER('Ambient Data'!J42),'Mixed Values'!AH45,"*")</f>
        <v>*</v>
      </c>
      <c r="L40" s="12" t="str">
        <f>IF(ISNUMBER('Ambient Data'!K42),'Mixed Values'!AI45,"*")</f>
        <v>*</v>
      </c>
      <c r="M40" s="12" t="str">
        <f>IF(ISNUMBER('Ambient Data'!L42),'Mixed Values'!AJ45,"*")</f>
        <v>*</v>
      </c>
      <c r="N40" s="12" t="str">
        <f>IF(ISNUMBER('Ambient Data'!M42),'Mixed Values'!AC45,"*")</f>
        <v>*</v>
      </c>
      <c r="O40" s="125">
        <f>IF(ISNUMBER('Ambient Data'!N42),'Ambient Data'!N42,"*")</f>
        <v>9.9999999999999995E-7</v>
      </c>
      <c r="P40" s="2"/>
      <c r="Q40" s="131" t="s">
        <v>28</v>
      </c>
      <c r="R40" s="79" t="s">
        <v>28</v>
      </c>
      <c r="S40" s="79" t="s">
        <v>28</v>
      </c>
      <c r="T40" s="79" t="s">
        <v>28</v>
      </c>
      <c r="U40" s="79" t="s">
        <v>28</v>
      </c>
      <c r="V40" s="79" t="s">
        <v>28</v>
      </c>
      <c r="W40" s="79" t="s">
        <v>28</v>
      </c>
      <c r="X40" s="2"/>
      <c r="Y40" s="80" t="str">
        <f t="shared" si="0"/>
        <v>*</v>
      </c>
      <c r="Z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>
      <c r="A41" s="70" t="str">
        <f>IF('Ambient Data'!A43="*","*",'Ambient Data'!A43)</f>
        <v>*</v>
      </c>
      <c r="B41" s="42" t="str">
        <f>IF(ISTEXT('Ambient Data'!B43),'Ambient Data'!B43,"*")</f>
        <v>*</v>
      </c>
      <c r="C41" s="12" t="str">
        <f>IF(ISNUMBER('Ambient Data'!C43),'Mixed Values'!AA46,"*")</f>
        <v>*</v>
      </c>
      <c r="D41" s="12" t="str">
        <f>IF(ISNUMBER('Ambient Data'!D43),'Mixed Values'!AB46,"*")</f>
        <v>*</v>
      </c>
      <c r="E41" s="211">
        <v>999</v>
      </c>
      <c r="F41" s="12" t="str">
        <f>IF(ISNUMBER('Ambient Data'!E43),'Mixed Values'!AD46,"*")</f>
        <v>*</v>
      </c>
      <c r="G41" s="12">
        <f>IF(ISNUMBER('Ambient Data'!F43),'Ambient Data'!F43,"*")</f>
        <v>10</v>
      </c>
      <c r="H41" s="12" t="str">
        <f>IF(ISNUMBER('Ambient Data'!G43),'Mixed Values'!AE46,"*")</f>
        <v>*</v>
      </c>
      <c r="I41" s="12" t="str">
        <f>IF(ISNUMBER('Ambient Data'!H43),'Mixed Values'!AF46,"*")</f>
        <v>*</v>
      </c>
      <c r="J41" s="12" t="str">
        <f>IF(ISNUMBER('Ambient Data'!I43),'Mixed Values'!AG46,"*")</f>
        <v>*</v>
      </c>
      <c r="K41" s="12" t="str">
        <f>IF(ISNUMBER('Ambient Data'!J43),'Mixed Values'!AH46,"*")</f>
        <v>*</v>
      </c>
      <c r="L41" s="12" t="str">
        <f>IF(ISNUMBER('Ambient Data'!K43),'Mixed Values'!AI46,"*")</f>
        <v>*</v>
      </c>
      <c r="M41" s="12" t="str">
        <f>IF(ISNUMBER('Ambient Data'!L43),'Mixed Values'!AJ46,"*")</f>
        <v>*</v>
      </c>
      <c r="N41" s="12" t="str">
        <f>IF(ISNUMBER('Ambient Data'!M43),'Mixed Values'!AC46,"*")</f>
        <v>*</v>
      </c>
      <c r="O41" s="125">
        <f>IF(ISNUMBER('Ambient Data'!N43),'Ambient Data'!N43,"*")</f>
        <v>9.9999999999999995E-7</v>
      </c>
      <c r="P41" s="2"/>
      <c r="Q41" s="131" t="s">
        <v>28</v>
      </c>
      <c r="R41" s="79" t="s">
        <v>28</v>
      </c>
      <c r="S41" s="79" t="s">
        <v>28</v>
      </c>
      <c r="T41" s="79" t="s">
        <v>28</v>
      </c>
      <c r="U41" s="79" t="s">
        <v>28</v>
      </c>
      <c r="V41" s="79" t="s">
        <v>28</v>
      </c>
      <c r="W41" s="79" t="s">
        <v>28</v>
      </c>
      <c r="X41" s="2"/>
      <c r="Y41" s="80" t="str">
        <f t="shared" si="0"/>
        <v>*</v>
      </c>
      <c r="Z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>
      <c r="A42" s="70" t="str">
        <f>IF('Ambient Data'!A44="*","*",'Ambient Data'!A44)</f>
        <v>*</v>
      </c>
      <c r="B42" s="42" t="str">
        <f>IF(ISTEXT('Ambient Data'!B44),'Ambient Data'!B44,"*")</f>
        <v>*</v>
      </c>
      <c r="C42" s="12" t="str">
        <f>IF(ISNUMBER('Ambient Data'!C44),'Mixed Values'!AA47,"*")</f>
        <v>*</v>
      </c>
      <c r="D42" s="12" t="str">
        <f>IF(ISNUMBER('Ambient Data'!D44),'Mixed Values'!AB47,"*")</f>
        <v>*</v>
      </c>
      <c r="E42" s="211">
        <v>999</v>
      </c>
      <c r="F42" s="12" t="str">
        <f>IF(ISNUMBER('Ambient Data'!E44),'Mixed Values'!AD47,"*")</f>
        <v>*</v>
      </c>
      <c r="G42" s="12">
        <f>IF(ISNUMBER('Ambient Data'!F44),'Ambient Data'!F44,"*")</f>
        <v>10</v>
      </c>
      <c r="H42" s="12" t="str">
        <f>IF(ISNUMBER('Ambient Data'!G44),'Mixed Values'!AE47,"*")</f>
        <v>*</v>
      </c>
      <c r="I42" s="12" t="str">
        <f>IF(ISNUMBER('Ambient Data'!H44),'Mixed Values'!AF47,"*")</f>
        <v>*</v>
      </c>
      <c r="J42" s="12" t="str">
        <f>IF(ISNUMBER('Ambient Data'!I44),'Mixed Values'!AG47,"*")</f>
        <v>*</v>
      </c>
      <c r="K42" s="12" t="str">
        <f>IF(ISNUMBER('Ambient Data'!J44),'Mixed Values'!AH47,"*")</f>
        <v>*</v>
      </c>
      <c r="L42" s="12" t="str">
        <f>IF(ISNUMBER('Ambient Data'!K44),'Mixed Values'!AI47,"*")</f>
        <v>*</v>
      </c>
      <c r="M42" s="12" t="str">
        <f>IF(ISNUMBER('Ambient Data'!L44),'Mixed Values'!AJ47,"*")</f>
        <v>*</v>
      </c>
      <c r="N42" s="12" t="str">
        <f>IF(ISNUMBER('Ambient Data'!M44),'Mixed Values'!AC47,"*")</f>
        <v>*</v>
      </c>
      <c r="O42" s="125">
        <f>IF(ISNUMBER('Ambient Data'!N44),'Ambient Data'!N44,"*")</f>
        <v>9.9999999999999995E-7</v>
      </c>
      <c r="P42" s="2"/>
      <c r="Q42" s="131" t="s">
        <v>28</v>
      </c>
      <c r="R42" s="79" t="s">
        <v>28</v>
      </c>
      <c r="S42" s="79" t="s">
        <v>28</v>
      </c>
      <c r="T42" s="79" t="s">
        <v>28</v>
      </c>
      <c r="U42" s="79" t="s">
        <v>28</v>
      </c>
      <c r="V42" s="79" t="s">
        <v>28</v>
      </c>
      <c r="W42" s="79" t="s">
        <v>28</v>
      </c>
      <c r="X42" s="2"/>
      <c r="Y42" s="80" t="str">
        <f t="shared" ref="Y42" si="1">T42</f>
        <v>*</v>
      </c>
      <c r="Z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:37">
      <c r="A43" s="7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81"/>
      <c r="Z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>
      <c r="A44" s="7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81"/>
      <c r="Z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37">
      <c r="A45" s="7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81"/>
      <c r="Z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>
      <c r="A46" s="7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81"/>
      <c r="Z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37">
      <c r="A47" s="7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81"/>
      <c r="Z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1:37">
      <c r="A48" s="7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81"/>
      <c r="Z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1:37">
      <c r="A49" s="7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81"/>
      <c r="Z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1:37">
      <c r="A50" s="7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81"/>
      <c r="Z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37">
      <c r="A51" s="7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81"/>
      <c r="Z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37">
      <c r="A52" s="7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81"/>
      <c r="Z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1:37">
      <c r="A53" s="7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81"/>
      <c r="Z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1:37">
      <c r="A54" s="7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81"/>
      <c r="Z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37">
      <c r="A55" s="7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81"/>
      <c r="Z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1:37">
      <c r="A56" s="7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81"/>
      <c r="Z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1:37">
      <c r="A57" s="7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81"/>
      <c r="Z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1:37">
      <c r="A58" s="7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81"/>
      <c r="Z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1:37">
      <c r="A59" s="7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81"/>
      <c r="Z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1:37">
      <c r="A60" s="7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81"/>
      <c r="Z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1:37">
      <c r="A61" s="7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81"/>
      <c r="Z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1:37">
      <c r="A62" s="7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81"/>
      <c r="Z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:37">
      <c r="A63" s="7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81"/>
      <c r="Z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1:37">
      <c r="A64" s="7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81"/>
      <c r="Z64" s="2"/>
      <c r="AB64" s="2"/>
      <c r="AC64" s="2"/>
      <c r="AD64" s="2"/>
      <c r="AE64" s="2"/>
      <c r="AF64" s="2"/>
      <c r="AG64" s="2"/>
      <c r="AH64" s="2"/>
      <c r="AI64" s="2"/>
      <c r="AJ64" s="2"/>
      <c r="AK64" s="2"/>
    </row>
    <row r="65" spans="1:38">
      <c r="A65" s="7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81"/>
      <c r="Z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38">
      <c r="A66" s="7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81"/>
      <c r="Z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38">
      <c r="A67" s="7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81"/>
      <c r="Z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1:38">
      <c r="A68" s="7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81"/>
      <c r="Z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69" spans="1:38">
      <c r="A69" s="7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81"/>
      <c r="Z69" s="2"/>
      <c r="AB69" s="2"/>
      <c r="AC69" s="2"/>
      <c r="AD69" s="2"/>
      <c r="AE69" s="2"/>
      <c r="AF69" s="2"/>
      <c r="AG69" s="2"/>
      <c r="AH69" s="2"/>
      <c r="AI69" s="2"/>
      <c r="AJ69" s="2"/>
      <c r="AK69" s="2"/>
    </row>
    <row r="70" spans="1:38">
      <c r="A70" s="7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81"/>
      <c r="Z70" s="2"/>
      <c r="AB70" s="2"/>
      <c r="AC70" s="2"/>
      <c r="AD70" s="2"/>
      <c r="AE70" s="2"/>
      <c r="AF70" s="2"/>
      <c r="AG70" s="2"/>
      <c r="AH70" s="2"/>
      <c r="AI70" s="2"/>
      <c r="AJ70" s="2"/>
      <c r="AK70" s="2"/>
    </row>
    <row r="71" spans="1:38">
      <c r="A71" s="7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81"/>
      <c r="Z71" s="2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1:38">
      <c r="A72" s="7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81"/>
      <c r="Z72" s="2"/>
      <c r="AB72" s="2"/>
      <c r="AC72" s="2"/>
      <c r="AD72" s="2"/>
      <c r="AE72" s="2"/>
      <c r="AF72" s="2"/>
      <c r="AG72" s="2"/>
      <c r="AH72" s="2"/>
      <c r="AI72" s="2"/>
      <c r="AJ72" s="2"/>
      <c r="AK72" s="2"/>
    </row>
    <row r="73" spans="1:38">
      <c r="A73" s="7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81"/>
      <c r="Z73" s="2"/>
      <c r="AB73" s="2"/>
      <c r="AC73" s="2"/>
      <c r="AD73" s="2"/>
      <c r="AE73" s="2"/>
      <c r="AF73" s="2"/>
      <c r="AG73" s="2"/>
      <c r="AH73" s="2"/>
      <c r="AI73" s="2"/>
      <c r="AJ73" s="2"/>
      <c r="AK73" s="2"/>
    </row>
    <row r="74" spans="1:38">
      <c r="A74" s="7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81"/>
      <c r="Z74" s="2"/>
      <c r="AB74" s="2"/>
      <c r="AC74" s="2"/>
      <c r="AD74" s="2"/>
      <c r="AE74" s="2"/>
      <c r="AF74" s="2"/>
      <c r="AG74" s="2"/>
      <c r="AH74" s="2"/>
      <c r="AI74" s="2"/>
      <c r="AJ74" s="2"/>
      <c r="AK74" s="2"/>
    </row>
    <row r="75" spans="1:38">
      <c r="A75" s="7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81"/>
      <c r="Z75" s="2"/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1:38">
      <c r="A76" s="7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81"/>
      <c r="Z76" s="2"/>
      <c r="AB76" s="2"/>
      <c r="AC76" s="2"/>
      <c r="AD76" s="2"/>
      <c r="AE76" s="2"/>
      <c r="AF76" s="2"/>
      <c r="AG76" s="2"/>
      <c r="AH76" s="2"/>
      <c r="AI76" s="2"/>
      <c r="AJ76" s="2"/>
      <c r="AK76" s="2"/>
    </row>
    <row r="77" spans="1:38">
      <c r="A77" s="7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81"/>
      <c r="Z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</row>
    <row r="78" spans="1:38">
      <c r="A78" s="7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81"/>
      <c r="Z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</row>
    <row r="79" spans="1:38">
      <c r="A79" s="7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81"/>
      <c r="Z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</row>
    <row r="80" spans="1:38">
      <c r="A80" s="7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81"/>
      <c r="Z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</row>
    <row r="81" spans="1:38">
      <c r="A81" s="7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81"/>
      <c r="Z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  <row r="82" spans="1:38">
      <c r="A82" s="7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81"/>
      <c r="Z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</row>
    <row r="83" spans="1:38">
      <c r="A83" s="7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81"/>
      <c r="Z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</row>
    <row r="84" spans="1:38">
      <c r="A84" s="7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81"/>
      <c r="Z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</row>
    <row r="85" spans="1:38">
      <c r="A85" s="7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81"/>
      <c r="Z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</row>
    <row r="86" spans="1:38">
      <c r="A86" s="7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81"/>
      <c r="Z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</row>
    <row r="87" spans="1:38">
      <c r="A87" s="7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81"/>
      <c r="Z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</row>
    <row r="88" spans="1:38">
      <c r="A88" s="7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81"/>
      <c r="Z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</row>
    <row r="89" spans="1:38">
      <c r="A89" s="7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81"/>
      <c r="Z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</row>
    <row r="90" spans="1:38">
      <c r="A90" s="7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81"/>
      <c r="Z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</row>
    <row r="91" spans="1:38">
      <c r="A91" s="7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81"/>
      <c r="Z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</row>
    <row r="92" spans="1:38">
      <c r="A92" s="7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81"/>
      <c r="Z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</row>
    <row r="93" spans="1:38">
      <c r="A93" s="7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81"/>
      <c r="Z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</row>
    <row r="94" spans="1:38">
      <c r="A94" s="7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81"/>
      <c r="Z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</row>
    <row r="95" spans="1:38">
      <c r="A95" s="7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81"/>
      <c r="Z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</row>
    <row r="96" spans="1:38">
      <c r="A96" s="7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81"/>
      <c r="Z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</row>
    <row r="97" spans="1:38">
      <c r="A97" s="7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81"/>
      <c r="Z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</row>
    <row r="98" spans="1:38">
      <c r="A98" s="7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81"/>
      <c r="Z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</row>
    <row r="99" spans="1:38">
      <c r="A99" s="7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81"/>
      <c r="Z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</row>
    <row r="100" spans="1:38">
      <c r="A100" s="7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81"/>
      <c r="Z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</row>
    <row r="101" spans="1:38">
      <c r="A101" s="7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81"/>
      <c r="Z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</row>
    <row r="102" spans="1:38">
      <c r="A102" s="7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81"/>
      <c r="Z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</row>
    <row r="103" spans="1:38">
      <c r="A103" s="7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81"/>
      <c r="Z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</row>
    <row r="104" spans="1:38">
      <c r="A104" s="7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81"/>
      <c r="Z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</row>
    <row r="105" spans="1:38" s="55" customFormat="1">
      <c r="A105" s="7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81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</row>
    <row r="106" spans="1:38" s="55" customFormat="1">
      <c r="A106" s="7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81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</row>
    <row r="107" spans="1:38" s="55" customFormat="1">
      <c r="A107" s="7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81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</row>
    <row r="108" spans="1:38" s="55" customFormat="1">
      <c r="A108" s="7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81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</row>
    <row r="109" spans="1:38" s="55" customFormat="1">
      <c r="A109" s="7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81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</row>
    <row r="110" spans="1:38" s="55" customFormat="1">
      <c r="A110" s="7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81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</row>
    <row r="111" spans="1:38" s="55" customFormat="1">
      <c r="A111" s="7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81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</row>
    <row r="112" spans="1:38" s="55" customFormat="1">
      <c r="A112" s="7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81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</row>
    <row r="113" spans="1:38">
      <c r="A113" s="7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81"/>
      <c r="Z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</row>
    <row r="114" spans="1:38">
      <c r="A114" s="7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81"/>
      <c r="Z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</row>
    <row r="115" spans="1:38">
      <c r="A115" s="7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81"/>
      <c r="Z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</row>
    <row r="116" spans="1:38">
      <c r="A116" s="7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81"/>
      <c r="Z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</row>
    <row r="117" spans="1:38">
      <c r="A117" s="7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81"/>
      <c r="Z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</row>
    <row r="118" spans="1:38">
      <c r="A118" s="7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81"/>
      <c r="Z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</row>
    <row r="119" spans="1:38">
      <c r="A119" s="7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81"/>
      <c r="Z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</row>
    <row r="120" spans="1:38">
      <c r="A120" s="7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81"/>
      <c r="Z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</row>
    <row r="121" spans="1:38">
      <c r="A121" s="7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81"/>
      <c r="Z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</row>
    <row r="122" spans="1:38">
      <c r="A122" s="7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81"/>
      <c r="Z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</row>
    <row r="123" spans="1:38">
      <c r="A123" s="7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81"/>
      <c r="Z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</row>
    <row r="124" spans="1:38">
      <c r="A124" s="7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81"/>
      <c r="Z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</row>
    <row r="125" spans="1:38">
      <c r="A125" s="7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81"/>
      <c r="Z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</row>
    <row r="126" spans="1:38">
      <c r="A126" s="7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81"/>
      <c r="Z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</row>
    <row r="127" spans="1:38">
      <c r="A127" s="7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81"/>
      <c r="Z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</row>
    <row r="128" spans="1:38">
      <c r="A128" s="7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81"/>
      <c r="Z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</row>
    <row r="129" spans="1:38">
      <c r="A129" s="7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81"/>
      <c r="Z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</row>
    <row r="130" spans="1:38">
      <c r="A130" s="7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81"/>
      <c r="Z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</row>
    <row r="131" spans="1:38">
      <c r="A131" s="7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81"/>
      <c r="Z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</row>
    <row r="132" spans="1:38">
      <c r="A132" s="7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81"/>
      <c r="Z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</row>
    <row r="133" spans="1:38">
      <c r="A133" s="7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81"/>
      <c r="Z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</row>
    <row r="134" spans="1:38">
      <c r="A134" s="7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81"/>
      <c r="Z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</row>
    <row r="135" spans="1:38">
      <c r="A135" s="7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81"/>
      <c r="Z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</row>
    <row r="136" spans="1:38">
      <c r="A136" s="7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81"/>
      <c r="Z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</row>
    <row r="137" spans="1:38">
      <c r="A137" s="7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81"/>
      <c r="Z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</row>
    <row r="138" spans="1:38">
      <c r="A138" s="7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81"/>
      <c r="Z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</row>
    <row r="139" spans="1:38">
      <c r="A139" s="7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81"/>
      <c r="Z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</row>
    <row r="140" spans="1:38">
      <c r="A140" s="7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81"/>
      <c r="Z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</row>
    <row r="141" spans="1:38">
      <c r="A141" s="7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81"/>
      <c r="Z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</row>
    <row r="142" spans="1:38">
      <c r="A142" s="7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81"/>
      <c r="Z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</row>
    <row r="143" spans="1:38">
      <c r="A143" s="7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81"/>
      <c r="Z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</row>
    <row r="144" spans="1:38">
      <c r="A144" s="7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81"/>
      <c r="Z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</row>
    <row r="145" spans="1:38">
      <c r="A145" s="7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81"/>
      <c r="Z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</row>
    <row r="146" spans="1:38">
      <c r="A146" s="7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81"/>
      <c r="Z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</row>
    <row r="147" spans="1:38">
      <c r="A147" s="7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81"/>
      <c r="Z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</row>
    <row r="148" spans="1:38">
      <c r="A148" s="7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81"/>
      <c r="Z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</row>
    <row r="149" spans="1:38">
      <c r="A149" s="7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81"/>
      <c r="Z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</row>
    <row r="150" spans="1:38">
      <c r="A150" s="7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81"/>
      <c r="Z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</row>
    <row r="151" spans="1:38">
      <c r="A151" s="7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81"/>
      <c r="Z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</row>
    <row r="152" spans="1:38">
      <c r="A152" s="7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81"/>
      <c r="Z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</row>
    <row r="153" spans="1:38">
      <c r="A153" s="7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81"/>
      <c r="Z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</row>
    <row r="154" spans="1:38">
      <c r="A154" s="7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81"/>
      <c r="Z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</row>
    <row r="155" spans="1:38">
      <c r="A155" s="7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81"/>
      <c r="Z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</row>
    <row r="156" spans="1:38">
      <c r="A156" s="7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81"/>
      <c r="Z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</row>
    <row r="157" spans="1:38">
      <c r="A157" s="7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81"/>
      <c r="Z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</row>
    <row r="158" spans="1:38">
      <c r="A158" s="7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81"/>
      <c r="Z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</row>
    <row r="159" spans="1:38">
      <c r="A159" s="7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81"/>
      <c r="Z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</row>
    <row r="160" spans="1:38">
      <c r="A160" s="7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81"/>
      <c r="Z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</row>
    <row r="161" spans="1:38">
      <c r="A161" s="7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81"/>
      <c r="Z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</row>
    <row r="162" spans="1:38">
      <c r="A162" s="7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81"/>
      <c r="Z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</row>
    <row r="163" spans="1:38">
      <c r="A163" s="7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Z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</row>
    <row r="164" spans="1:38">
      <c r="A164" s="7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Z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</row>
    <row r="165" spans="1:38">
      <c r="A165" s="7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Z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</row>
    <row r="166" spans="1:38">
      <c r="P166" s="2"/>
      <c r="Q166" s="2"/>
      <c r="R166" s="2"/>
      <c r="S166" s="2"/>
      <c r="T166" s="2"/>
      <c r="U166" s="2"/>
      <c r="V166" s="2"/>
      <c r="W166" s="2"/>
      <c r="X166" s="2"/>
      <c r="Z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</row>
    <row r="167" spans="1:38">
      <c r="P167" s="2"/>
      <c r="Q167" s="2"/>
      <c r="R167" s="2"/>
      <c r="S167" s="2"/>
      <c r="T167" s="2"/>
      <c r="U167" s="2"/>
      <c r="V167" s="2"/>
      <c r="W167" s="2"/>
      <c r="X167" s="2"/>
      <c r="Z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</row>
    <row r="168" spans="1:38">
      <c r="P168" s="2"/>
      <c r="Q168" s="2"/>
      <c r="R168" s="2"/>
      <c r="S168" s="2"/>
      <c r="T168" s="2"/>
      <c r="U168" s="2"/>
      <c r="V168" s="2"/>
      <c r="W168" s="2"/>
      <c r="X168" s="2"/>
      <c r="Z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</row>
    <row r="169" spans="1:38">
      <c r="P169" s="2"/>
      <c r="Q169" s="2"/>
      <c r="R169" s="2"/>
      <c r="S169" s="2"/>
      <c r="T169" s="2"/>
      <c r="U169" s="2"/>
      <c r="V169" s="2"/>
      <c r="W169" s="2"/>
      <c r="X169" s="2"/>
      <c r="Z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</row>
    <row r="170" spans="1:38">
      <c r="P170" s="2"/>
      <c r="Q170" s="2"/>
      <c r="R170" s="2"/>
      <c r="S170" s="2"/>
      <c r="T170" s="2"/>
      <c r="U170" s="2"/>
      <c r="V170" s="2"/>
      <c r="W170" s="2"/>
      <c r="X170" s="2"/>
      <c r="Z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</row>
    <row r="171" spans="1:38">
      <c r="P171" s="2"/>
      <c r="Q171" s="2"/>
      <c r="R171" s="2"/>
      <c r="S171" s="2"/>
      <c r="T171" s="2"/>
      <c r="U171" s="2"/>
      <c r="V171" s="2"/>
      <c r="W171" s="2"/>
      <c r="X171" s="2"/>
      <c r="Z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</row>
    <row r="172" spans="1:38">
      <c r="P172" s="2"/>
      <c r="Q172" s="2"/>
      <c r="R172" s="2"/>
      <c r="S172" s="2"/>
      <c r="T172" s="2"/>
      <c r="U172" s="2"/>
      <c r="V172" s="2"/>
      <c r="W172" s="2"/>
      <c r="X172" s="2"/>
      <c r="Z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</row>
    <row r="173" spans="1:38">
      <c r="P173" s="2"/>
      <c r="Q173" s="2"/>
      <c r="R173" s="2"/>
      <c r="S173" s="2"/>
      <c r="T173" s="2"/>
      <c r="U173" s="2"/>
      <c r="V173" s="2"/>
      <c r="W173" s="2"/>
      <c r="X173" s="2"/>
      <c r="Z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</row>
    <row r="174" spans="1:38">
      <c r="P174" s="2"/>
      <c r="Q174" s="2"/>
      <c r="R174" s="2"/>
      <c r="S174" s="2"/>
      <c r="T174" s="2"/>
      <c r="U174" s="2"/>
      <c r="V174" s="2"/>
      <c r="W174" s="2"/>
      <c r="X174" s="2"/>
      <c r="Z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</row>
    <row r="175" spans="1:38">
      <c r="P175" s="2"/>
      <c r="Q175" s="2"/>
      <c r="R175" s="2"/>
      <c r="S175" s="2"/>
      <c r="T175" s="2"/>
      <c r="U175" s="2"/>
      <c r="V175" s="2"/>
      <c r="W175" s="2"/>
      <c r="X175" s="2"/>
      <c r="Z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</row>
    <row r="176" spans="1:38">
      <c r="P176" s="2"/>
      <c r="Q176" s="2"/>
      <c r="R176" s="2"/>
      <c r="S176" s="2"/>
      <c r="T176" s="2"/>
      <c r="U176" s="2"/>
      <c r="V176" s="2"/>
      <c r="W176" s="2"/>
      <c r="X176" s="2"/>
      <c r="Z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</row>
    <row r="177" spans="16:38">
      <c r="P177" s="2"/>
      <c r="Q177" s="2"/>
      <c r="R177" s="2"/>
      <c r="S177" s="2"/>
      <c r="T177" s="2"/>
      <c r="U177" s="2"/>
      <c r="V177" s="2"/>
      <c r="W177" s="2"/>
      <c r="X177" s="2"/>
      <c r="Z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</row>
    <row r="178" spans="16:38">
      <c r="P178" s="2"/>
      <c r="Q178" s="2"/>
      <c r="R178" s="2"/>
      <c r="S178" s="2"/>
      <c r="T178" s="2"/>
      <c r="U178" s="2"/>
      <c r="V178" s="2"/>
      <c r="W178" s="2"/>
      <c r="X178" s="2"/>
      <c r="Z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</row>
    <row r="179" spans="16:38">
      <c r="P179" s="2"/>
      <c r="Q179" s="2"/>
      <c r="R179" s="2"/>
      <c r="S179" s="2"/>
      <c r="T179" s="2"/>
      <c r="U179" s="2"/>
      <c r="V179" s="2"/>
      <c r="W179" s="2"/>
      <c r="X179" s="2"/>
      <c r="Z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</row>
    <row r="180" spans="16:38">
      <c r="P180" s="2"/>
      <c r="Q180" s="2"/>
      <c r="R180" s="2"/>
      <c r="S180" s="2"/>
      <c r="T180" s="2"/>
      <c r="U180" s="2"/>
      <c r="V180" s="2"/>
      <c r="W180" s="2"/>
      <c r="X180" s="2"/>
      <c r="Z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</row>
    <row r="181" spans="16:38">
      <c r="P181" s="2"/>
      <c r="Q181" s="2"/>
      <c r="R181" s="2"/>
      <c r="S181" s="2"/>
      <c r="T181" s="2"/>
      <c r="U181" s="2"/>
      <c r="V181" s="2"/>
      <c r="W181" s="2"/>
      <c r="X181" s="2"/>
      <c r="Z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</row>
    <row r="182" spans="16:38">
      <c r="P182" s="2"/>
      <c r="Q182" s="2"/>
      <c r="R182" s="2"/>
      <c r="S182" s="2"/>
      <c r="T182" s="2"/>
      <c r="U182" s="2"/>
      <c r="V182" s="2"/>
      <c r="W182" s="2"/>
      <c r="X182" s="2"/>
      <c r="Z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</row>
    <row r="183" spans="16:38">
      <c r="P183" s="2"/>
      <c r="Q183" s="2"/>
      <c r="R183" s="2"/>
      <c r="S183" s="2"/>
      <c r="T183" s="2"/>
      <c r="U183" s="2"/>
      <c r="V183" s="2"/>
      <c r="W183" s="2"/>
      <c r="X183" s="2"/>
      <c r="Z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</row>
    <row r="184" spans="16:38">
      <c r="P184" s="2"/>
      <c r="Q184" s="2"/>
      <c r="R184" s="2"/>
      <c r="S184" s="2"/>
      <c r="T184" s="2"/>
      <c r="U184" s="2"/>
      <c r="V184" s="2"/>
      <c r="W184" s="2"/>
      <c r="X184" s="2"/>
      <c r="Z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</row>
    <row r="185" spans="16:38">
      <c r="P185" s="2"/>
      <c r="Q185" s="2"/>
      <c r="R185" s="2"/>
      <c r="S185" s="2"/>
      <c r="T185" s="2"/>
      <c r="U185" s="2"/>
      <c r="V185" s="2"/>
      <c r="W185" s="2"/>
      <c r="X185" s="2"/>
      <c r="Z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</row>
    <row r="186" spans="16:38">
      <c r="P186" s="2"/>
      <c r="Q186" s="2"/>
      <c r="R186" s="2"/>
      <c r="S186" s="2"/>
      <c r="T186" s="2"/>
      <c r="U186" s="2"/>
      <c r="V186" s="2"/>
      <c r="W186" s="2"/>
      <c r="X186" s="2"/>
      <c r="Z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</row>
    <row r="187" spans="16:38">
      <c r="P187" s="2"/>
      <c r="Q187" s="2"/>
      <c r="R187" s="2"/>
      <c r="S187" s="2"/>
      <c r="T187" s="2"/>
      <c r="U187" s="2"/>
      <c r="V187" s="2"/>
      <c r="W187" s="2"/>
      <c r="X187" s="2"/>
      <c r="Z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</row>
    <row r="188" spans="16:38">
      <c r="P188" s="2"/>
      <c r="Q188" s="2"/>
      <c r="R188" s="2"/>
      <c r="S188" s="2"/>
      <c r="T188" s="2"/>
      <c r="U188" s="2"/>
      <c r="V188" s="2"/>
      <c r="W188" s="2"/>
      <c r="X188" s="2"/>
      <c r="Z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</row>
    <row r="189" spans="16:38">
      <c r="P189" s="2"/>
      <c r="Q189" s="2"/>
      <c r="R189" s="2"/>
      <c r="S189" s="2"/>
      <c r="T189" s="2"/>
      <c r="U189" s="2"/>
      <c r="V189" s="2"/>
      <c r="W189" s="2"/>
      <c r="X189" s="2"/>
      <c r="Z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</row>
    <row r="190" spans="16:38">
      <c r="P190" s="2"/>
      <c r="Q190" s="2"/>
      <c r="R190" s="2"/>
      <c r="S190" s="2"/>
      <c r="T190" s="2"/>
      <c r="U190" s="2"/>
      <c r="V190" s="2"/>
      <c r="W190" s="2"/>
      <c r="X190" s="2"/>
      <c r="Z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</row>
    <row r="191" spans="16:38">
      <c r="P191" s="2"/>
      <c r="Q191" s="2"/>
      <c r="R191" s="2"/>
      <c r="S191" s="2"/>
      <c r="T191" s="2"/>
      <c r="U191" s="2"/>
      <c r="V191" s="2"/>
      <c r="W191" s="2"/>
      <c r="X191" s="2"/>
      <c r="Z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</row>
    <row r="192" spans="16:38">
      <c r="P192" s="2"/>
      <c r="Q192" s="2"/>
      <c r="R192" s="2"/>
      <c r="S192" s="2"/>
      <c r="T192" s="2"/>
      <c r="U192" s="2"/>
      <c r="V192" s="2"/>
      <c r="W192" s="2"/>
      <c r="X192" s="2"/>
      <c r="Z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</row>
    <row r="193" spans="1:38">
      <c r="P193" s="2"/>
      <c r="Q193" s="2"/>
      <c r="R193" s="2"/>
      <c r="S193" s="2"/>
      <c r="T193" s="2"/>
      <c r="U193" s="2"/>
      <c r="V193" s="2"/>
      <c r="W193" s="2"/>
      <c r="X193" s="2"/>
      <c r="Z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</row>
    <row r="194" spans="1:38">
      <c r="P194" s="2"/>
      <c r="Q194" s="2"/>
      <c r="R194" s="2"/>
      <c r="S194" s="2"/>
      <c r="T194" s="2"/>
      <c r="U194" s="2"/>
      <c r="V194" s="2"/>
      <c r="W194" s="2"/>
      <c r="X194" s="2"/>
      <c r="Z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</row>
    <row r="195" spans="1:38">
      <c r="P195" s="2"/>
      <c r="Q195" s="2"/>
      <c r="R195" s="2"/>
      <c r="S195" s="2"/>
      <c r="T195" s="2"/>
      <c r="U195" s="2"/>
      <c r="V195" s="2"/>
      <c r="W195" s="2"/>
      <c r="X195" s="2"/>
      <c r="Z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</row>
    <row r="196" spans="1:38">
      <c r="P196" s="2"/>
      <c r="Q196" s="2"/>
      <c r="R196" s="2"/>
      <c r="S196" s="2"/>
      <c r="T196" s="2"/>
      <c r="U196" s="2"/>
      <c r="V196" s="2"/>
      <c r="W196" s="2"/>
      <c r="X196" s="2"/>
      <c r="Z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</row>
    <row r="197" spans="1:38">
      <c r="P197" s="2"/>
      <c r="Q197" s="2"/>
      <c r="R197" s="2"/>
      <c r="S197" s="2"/>
      <c r="T197" s="2"/>
      <c r="U197" s="2"/>
      <c r="V197" s="2"/>
      <c r="W197" s="2"/>
      <c r="X197" s="2"/>
      <c r="Z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</row>
    <row r="198" spans="1:38">
      <c r="P198" s="2"/>
      <c r="Q198" s="2"/>
      <c r="R198" s="2"/>
      <c r="S198" s="2"/>
      <c r="T198" s="2"/>
      <c r="U198" s="2"/>
      <c r="V198" s="2"/>
      <c r="W198" s="2"/>
      <c r="X198" s="2"/>
      <c r="Z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</row>
    <row r="199" spans="1:38">
      <c r="P199" s="2"/>
      <c r="Z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</row>
    <row r="200" spans="1:38">
      <c r="P200" s="2"/>
      <c r="Z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</row>
    <row r="201" spans="1:38">
      <c r="P201" s="2"/>
      <c r="Z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</row>
    <row r="202" spans="1:38">
      <c r="P202" s="2"/>
      <c r="Z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</row>
    <row r="203" spans="1:38">
      <c r="P203" s="2"/>
      <c r="Z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</row>
    <row r="204" spans="1:38">
      <c r="P204" s="2"/>
      <c r="Z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</row>
    <row r="205" spans="1:38" s="2" customFormat="1">
      <c r="A205" s="30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 s="82"/>
      <c r="Z205"/>
      <c r="AI205"/>
      <c r="AJ205"/>
      <c r="AK205"/>
      <c r="AL205"/>
    </row>
    <row r="206" spans="1:38" s="2" customFormat="1">
      <c r="A206" s="30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 s="82"/>
      <c r="Z206"/>
      <c r="AB206"/>
      <c r="AC206"/>
      <c r="AD206"/>
      <c r="AE206"/>
      <c r="AF206"/>
      <c r="AG206"/>
      <c r="AH206"/>
      <c r="AI206"/>
      <c r="AJ206"/>
      <c r="AK206"/>
      <c r="AL206"/>
    </row>
    <row r="207" spans="1:38" s="2" customFormat="1">
      <c r="A207" s="30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 s="82"/>
      <c r="Z207"/>
      <c r="AB207"/>
      <c r="AC207"/>
      <c r="AD207"/>
      <c r="AE207"/>
      <c r="AF207"/>
      <c r="AG207"/>
      <c r="AH207"/>
      <c r="AI207"/>
      <c r="AJ207"/>
      <c r="AK207"/>
      <c r="AL207"/>
    </row>
    <row r="208" spans="1:38" s="2" customFormat="1">
      <c r="A208" s="30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 s="82"/>
      <c r="Z208"/>
      <c r="AB208"/>
      <c r="AC208"/>
      <c r="AD208"/>
      <c r="AE208"/>
      <c r="AF208"/>
      <c r="AG208"/>
      <c r="AH208"/>
      <c r="AI208"/>
      <c r="AJ208"/>
      <c r="AK208"/>
      <c r="AL208"/>
    </row>
    <row r="209" spans="1:38" s="2" customFormat="1">
      <c r="A209" s="30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 s="82"/>
      <c r="Z209"/>
      <c r="AB209"/>
      <c r="AC209"/>
      <c r="AD209"/>
      <c r="AE209"/>
      <c r="AF209"/>
      <c r="AG209"/>
      <c r="AH209"/>
      <c r="AI209"/>
      <c r="AJ209"/>
      <c r="AK209"/>
      <c r="AL209"/>
    </row>
    <row r="210" spans="1:38" s="2" customFormat="1">
      <c r="A210" s="3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 s="82"/>
      <c r="Z210"/>
      <c r="AB210"/>
      <c r="AC210"/>
      <c r="AD210"/>
      <c r="AE210"/>
      <c r="AF210"/>
      <c r="AG210"/>
      <c r="AH210"/>
      <c r="AI210"/>
      <c r="AJ210"/>
      <c r="AK210"/>
      <c r="AL210"/>
    </row>
    <row r="211" spans="1:38" s="2" customFormat="1">
      <c r="A211" s="30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 s="82"/>
      <c r="Z211"/>
      <c r="AB211"/>
      <c r="AC211"/>
      <c r="AD211"/>
      <c r="AE211"/>
      <c r="AF211"/>
      <c r="AG211"/>
      <c r="AH211"/>
      <c r="AI211"/>
      <c r="AJ211"/>
      <c r="AK211"/>
      <c r="AL211"/>
    </row>
    <row r="212" spans="1:38" s="2" customFormat="1">
      <c r="A212" s="30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 s="82"/>
      <c r="Z212"/>
      <c r="AB212"/>
      <c r="AC212"/>
      <c r="AD212"/>
      <c r="AE212"/>
      <c r="AF212"/>
      <c r="AG212"/>
      <c r="AH212"/>
      <c r="AI212"/>
      <c r="AJ212"/>
      <c r="AK212"/>
      <c r="AL212"/>
    </row>
    <row r="213" spans="1:38" s="2" customFormat="1">
      <c r="A213" s="30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 s="82"/>
      <c r="Z213"/>
      <c r="AB213"/>
      <c r="AC213"/>
      <c r="AD213"/>
      <c r="AE213"/>
      <c r="AF213"/>
      <c r="AG213"/>
      <c r="AH213"/>
      <c r="AI213"/>
      <c r="AJ213"/>
      <c r="AK213"/>
      <c r="AL213"/>
    </row>
    <row r="214" spans="1:38" s="2" customFormat="1">
      <c r="A214" s="30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 s="82"/>
      <c r="Z214"/>
      <c r="AB214"/>
      <c r="AC214"/>
      <c r="AD214"/>
      <c r="AE214"/>
      <c r="AF214"/>
      <c r="AG214"/>
      <c r="AH214"/>
      <c r="AI214"/>
      <c r="AJ214"/>
      <c r="AK214"/>
      <c r="AL214"/>
    </row>
    <row r="215" spans="1:38" s="2" customFormat="1">
      <c r="A215" s="30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 s="82"/>
      <c r="Z215"/>
      <c r="AB215"/>
      <c r="AC215"/>
      <c r="AD215"/>
      <c r="AE215"/>
      <c r="AF215"/>
      <c r="AG215"/>
      <c r="AH215"/>
      <c r="AI215"/>
      <c r="AJ215"/>
      <c r="AK215"/>
      <c r="AL215"/>
    </row>
    <row r="216" spans="1:38" s="2" customFormat="1">
      <c r="A216" s="30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 s="82"/>
      <c r="Z216"/>
      <c r="AB216"/>
      <c r="AC216"/>
      <c r="AD216"/>
      <c r="AE216"/>
      <c r="AF216"/>
      <c r="AG216"/>
      <c r="AH216"/>
      <c r="AI216"/>
      <c r="AJ216"/>
      <c r="AK216"/>
      <c r="AL216"/>
    </row>
    <row r="217" spans="1:38" s="2" customFormat="1">
      <c r="A217" s="30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 s="82"/>
      <c r="Z217"/>
      <c r="AB217"/>
      <c r="AC217"/>
      <c r="AD217"/>
      <c r="AE217"/>
      <c r="AF217"/>
      <c r="AG217"/>
      <c r="AH217"/>
      <c r="AI217"/>
      <c r="AJ217"/>
      <c r="AK217"/>
      <c r="AL217"/>
    </row>
  </sheetData>
  <mergeCells count="9">
    <mergeCell ref="AB6:AH16"/>
    <mergeCell ref="A1:V1"/>
    <mergeCell ref="Q3:Q4"/>
    <mergeCell ref="R3:R4"/>
    <mergeCell ref="S3:S4"/>
    <mergeCell ref="T3:T4"/>
    <mergeCell ref="U3:U4"/>
    <mergeCell ref="V3:V4"/>
    <mergeCell ref="W3:W4"/>
  </mergeCells>
  <conditionalFormatting sqref="C5:C42">
    <cfRule type="cellIs" dxfId="32" priority="11" operator="notBetween">
      <formula>10</formula>
      <formula>25</formula>
    </cfRule>
  </conditionalFormatting>
  <conditionalFormatting sqref="D5:D42">
    <cfRule type="cellIs" dxfId="31" priority="10" operator="notBetween">
      <formula>4.9</formula>
      <formula>9.2</formula>
    </cfRule>
  </conditionalFormatting>
  <conditionalFormatting sqref="F5:F42">
    <cfRule type="cellIs" dxfId="30" priority="9" operator="notBetween">
      <formula>0.05</formula>
      <formula>29.65</formula>
    </cfRule>
  </conditionalFormatting>
  <conditionalFormatting sqref="H5:H42">
    <cfRule type="cellIs" dxfId="29" priority="8" operator="notBetween">
      <formula>0.204</formula>
      <formula>120.24</formula>
    </cfRule>
  </conditionalFormatting>
  <conditionalFormatting sqref="I5:I42">
    <cfRule type="cellIs" dxfId="28" priority="7" operator="notBetween">
      <formula>0.024</formula>
      <formula>51.9</formula>
    </cfRule>
  </conditionalFormatting>
  <conditionalFormatting sqref="J5:J42">
    <cfRule type="cellIs" dxfId="27" priority="6" operator="notBetween">
      <formula>0.16</formula>
      <formula>236.9</formula>
    </cfRule>
  </conditionalFormatting>
  <conditionalFormatting sqref="K5:K42">
    <cfRule type="cellIs" dxfId="26" priority="5" operator="notBetween">
      <formula>0.039</formula>
      <formula>156</formula>
    </cfRule>
  </conditionalFormatting>
  <conditionalFormatting sqref="L5:L42">
    <cfRule type="cellIs" dxfId="25" priority="4" operator="notBetween">
      <formula>0.096</formula>
      <formula>278.4</formula>
    </cfRule>
  </conditionalFormatting>
  <conditionalFormatting sqref="M5:M42">
    <cfRule type="cellIs" dxfId="24" priority="3" operator="notBetween">
      <formula>0.32</formula>
      <formula>279.72</formula>
    </cfRule>
  </conditionalFormatting>
  <conditionalFormatting sqref="N5:N42">
    <cfRule type="cellIs" dxfId="23" priority="2" operator="notBetween">
      <formula>1.99</formula>
      <formula>360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222"/>
  <sheetViews>
    <sheetView topLeftCell="H1" zoomScaleNormal="100" workbookViewId="0">
      <selection activeCell="L20" sqref="L20"/>
    </sheetView>
  </sheetViews>
  <sheetFormatPr defaultColWidth="9.140625" defaultRowHeight="15"/>
  <cols>
    <col min="1" max="1" width="9.140625" style="30"/>
    <col min="2" max="2" width="10.7109375" bestFit="1" customWidth="1"/>
    <col min="3" max="3" width="10.7109375" customWidth="1"/>
    <col min="5" max="5" width="9" customWidth="1"/>
    <col min="16" max="16" width="5.85546875" customWidth="1"/>
    <col min="17" max="19" width="10.7109375" customWidth="1"/>
    <col min="20" max="22" width="8.7109375" customWidth="1"/>
    <col min="23" max="23" width="10.7109375" customWidth="1"/>
    <col min="24" max="24" width="5.85546875" customWidth="1"/>
    <col min="26" max="26" width="5.7109375" customWidth="1"/>
  </cols>
  <sheetData>
    <row r="1" spans="1:35" ht="32.25" customHeight="1">
      <c r="A1" s="103" t="s">
        <v>97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5.75">
      <c r="A2" s="68" t="s">
        <v>79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49" t="s">
        <v>80</v>
      </c>
      <c r="R2" s="2"/>
      <c r="S2" s="2"/>
      <c r="T2" s="2"/>
      <c r="U2" s="2"/>
      <c r="V2" s="2"/>
      <c r="W2" s="2"/>
      <c r="X2" s="2"/>
      <c r="Y2" s="102" t="s">
        <v>81</v>
      </c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5.75">
      <c r="A3" s="68" t="s">
        <v>82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53" t="s">
        <v>83</v>
      </c>
      <c r="R3" s="253" t="s">
        <v>84</v>
      </c>
      <c r="S3" s="253" t="s">
        <v>85</v>
      </c>
      <c r="T3" s="253" t="s">
        <v>86</v>
      </c>
      <c r="U3" s="253" t="s">
        <v>87</v>
      </c>
      <c r="V3" s="253" t="s">
        <v>88</v>
      </c>
      <c r="W3" s="253" t="s">
        <v>89</v>
      </c>
      <c r="X3" s="2"/>
      <c r="Y3" s="6" t="s">
        <v>87</v>
      </c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4.25" customHeight="1" thickBot="1">
      <c r="A4" s="69" t="s">
        <v>9</v>
      </c>
      <c r="B4" s="62" t="s">
        <v>10</v>
      </c>
      <c r="C4" s="62" t="s">
        <v>11</v>
      </c>
      <c r="D4" s="62" t="s">
        <v>12</v>
      </c>
      <c r="E4" s="62" t="s">
        <v>88</v>
      </c>
      <c r="F4" s="62" t="s">
        <v>13</v>
      </c>
      <c r="G4" s="62" t="s">
        <v>14</v>
      </c>
      <c r="H4" s="62" t="s">
        <v>15</v>
      </c>
      <c r="I4" s="62" t="s">
        <v>16</v>
      </c>
      <c r="J4" s="62" t="s">
        <v>49</v>
      </c>
      <c r="K4" s="62" t="s">
        <v>18</v>
      </c>
      <c r="L4" s="62" t="s">
        <v>19</v>
      </c>
      <c r="M4" s="62" t="s">
        <v>20</v>
      </c>
      <c r="N4" s="62" t="s">
        <v>21</v>
      </c>
      <c r="O4" s="62" t="s">
        <v>22</v>
      </c>
      <c r="P4" s="2"/>
      <c r="Q4" s="253"/>
      <c r="R4" s="253"/>
      <c r="S4" s="253"/>
      <c r="T4" s="253"/>
      <c r="U4" s="253"/>
      <c r="V4" s="253"/>
      <c r="W4" s="253"/>
      <c r="X4" s="2"/>
      <c r="Y4" s="62" t="s">
        <v>90</v>
      </c>
      <c r="Z4" s="2"/>
      <c r="AA4" s="4" t="s">
        <v>91</v>
      </c>
      <c r="AB4" s="3"/>
      <c r="AC4" s="3"/>
      <c r="AD4" s="3"/>
      <c r="AE4" s="27" t="s">
        <v>92</v>
      </c>
      <c r="AF4" s="43" t="s">
        <v>28</v>
      </c>
      <c r="AG4" s="3"/>
      <c r="AH4" s="3"/>
      <c r="AI4" s="2"/>
    </row>
    <row r="5" spans="1:35" ht="15" customHeight="1">
      <c r="A5" s="70" t="str">
        <f>IF('Ambient Data'!A7="*","*",'Ambient Data'!A7)</f>
        <v>*</v>
      </c>
      <c r="B5" s="42" t="str">
        <f>IF(ISTEXT('Ambient Data'!B7),'Ambient Data'!B7,"*")</f>
        <v>*</v>
      </c>
      <c r="C5" s="12" t="str">
        <f>IF(ISNUMBER('Ambient Data'!C7),'Mixed Values'!AK10,"*")</f>
        <v>*</v>
      </c>
      <c r="D5" s="12" t="str">
        <f>IF(ISNUMBER('Ambient Data'!D7),'Mixed Values'!AL10,"*")</f>
        <v>*</v>
      </c>
      <c r="E5" s="211">
        <v>999</v>
      </c>
      <c r="F5" s="12" t="str">
        <f>IF(ISNUMBER('Ambient Data'!E7),'Mixed Values'!AN10,"*")</f>
        <v>*</v>
      </c>
      <c r="G5" s="12">
        <f>IF(ISNUMBER('Ambient Data'!F7),'Ambient Data'!F7,"*")</f>
        <v>10</v>
      </c>
      <c r="H5" s="12" t="str">
        <f>IF(ISNUMBER('Ambient Data'!G7),'Mixed Values'!AO10,"*")</f>
        <v>*</v>
      </c>
      <c r="I5" s="12" t="str">
        <f>IF(ISNUMBER('Ambient Data'!H7),'Mixed Values'!AP10,"*")</f>
        <v>*</v>
      </c>
      <c r="J5" s="12" t="str">
        <f>IF(ISNUMBER('Ambient Data'!I7),'Mixed Values'!AQ10,"*")</f>
        <v>*</v>
      </c>
      <c r="K5" s="12" t="str">
        <f>IF(ISNUMBER('Ambient Data'!J7),'Mixed Values'!AR10,"*")</f>
        <v>*</v>
      </c>
      <c r="L5" s="12" t="str">
        <f>IF(ISNUMBER('Ambient Data'!K7),'Mixed Values'!AS10,"*")</f>
        <v>*</v>
      </c>
      <c r="M5" s="12" t="str">
        <f>IF(ISNUMBER('Ambient Data'!L7),'Mixed Values'!AT10,"*")</f>
        <v>*</v>
      </c>
      <c r="N5" s="12" t="str">
        <f>IF(ISNUMBER('Ambient Data'!M7),'Mixed Values'!AM10,"*")</f>
        <v>*</v>
      </c>
      <c r="O5" s="41">
        <f>IF(ISNUMBER('Ambient Data'!N7),'Ambient Data'!N7,"*")</f>
        <v>9.9999999999999995E-7</v>
      </c>
      <c r="P5" s="2"/>
      <c r="Q5" s="131" t="s">
        <v>28</v>
      </c>
      <c r="R5" s="79" t="s">
        <v>28</v>
      </c>
      <c r="S5" s="79" t="s">
        <v>28</v>
      </c>
      <c r="T5" s="79" t="s">
        <v>28</v>
      </c>
      <c r="U5" s="79" t="s">
        <v>28</v>
      </c>
      <c r="V5" s="79" t="s">
        <v>28</v>
      </c>
      <c r="W5" s="79" t="s">
        <v>28</v>
      </c>
      <c r="X5" s="2"/>
      <c r="Y5" s="80" t="str">
        <f t="shared" ref="Y5:Y36" si="0">U5</f>
        <v>*</v>
      </c>
      <c r="Z5" s="2"/>
      <c r="AA5" s="2"/>
      <c r="AB5" s="227" t="s">
        <v>93</v>
      </c>
      <c r="AC5" s="228"/>
      <c r="AD5" s="228"/>
      <c r="AE5" s="228"/>
      <c r="AF5" s="228"/>
      <c r="AG5" s="228"/>
      <c r="AH5" s="229"/>
      <c r="AI5" s="2"/>
    </row>
    <row r="6" spans="1:35">
      <c r="A6" s="70" t="str">
        <f>IF('Ambient Data'!A8="*","*",'Ambient Data'!A8)</f>
        <v>*</v>
      </c>
      <c r="B6" s="42" t="str">
        <f>IF(ISTEXT('Ambient Data'!B8),'Ambient Data'!B8,"*")</f>
        <v>*</v>
      </c>
      <c r="C6" s="12" t="str">
        <f>IF(ISNUMBER('Ambient Data'!C8),'Mixed Values'!AK11,"*")</f>
        <v>*</v>
      </c>
      <c r="D6" s="12" t="str">
        <f>IF(ISNUMBER('Ambient Data'!D8),'Mixed Values'!AL11,"*")</f>
        <v>*</v>
      </c>
      <c r="E6" s="211">
        <v>999</v>
      </c>
      <c r="F6" s="12" t="str">
        <f>IF(ISNUMBER('Ambient Data'!E8),'Mixed Values'!AN11,"*")</f>
        <v>*</v>
      </c>
      <c r="G6" s="12">
        <f>IF(ISNUMBER('Ambient Data'!F8),'Ambient Data'!F8,"*")</f>
        <v>10</v>
      </c>
      <c r="H6" s="12" t="str">
        <f>IF(ISNUMBER('Ambient Data'!G8),'Mixed Values'!AO11,"*")</f>
        <v>*</v>
      </c>
      <c r="I6" s="12" t="str">
        <f>IF(ISNUMBER('Ambient Data'!H8),'Mixed Values'!AP11,"*")</f>
        <v>*</v>
      </c>
      <c r="J6" s="12" t="str">
        <f>IF(ISNUMBER('Ambient Data'!I8),'Mixed Values'!AQ11,"*")</f>
        <v>*</v>
      </c>
      <c r="K6" s="12" t="str">
        <f>IF(ISNUMBER('Ambient Data'!J8),'Mixed Values'!AR11,"*")</f>
        <v>*</v>
      </c>
      <c r="L6" s="12" t="str">
        <f>IF(ISNUMBER('Ambient Data'!K8),'Mixed Values'!AS11,"*")</f>
        <v>*</v>
      </c>
      <c r="M6" s="12" t="str">
        <f>IF(ISNUMBER('Ambient Data'!L8),'Mixed Values'!AT11,"*")</f>
        <v>*</v>
      </c>
      <c r="N6" s="12" t="str">
        <f>IF(ISNUMBER('Ambient Data'!M8),'Mixed Values'!AM11,"*")</f>
        <v>*</v>
      </c>
      <c r="O6" s="41">
        <f>IF(ISNUMBER('Ambient Data'!N8),'Ambient Data'!N8,"*")</f>
        <v>9.9999999999999995E-7</v>
      </c>
      <c r="P6" s="2"/>
      <c r="Q6" s="131" t="s">
        <v>28</v>
      </c>
      <c r="R6" s="79" t="s">
        <v>28</v>
      </c>
      <c r="S6" s="79" t="s">
        <v>28</v>
      </c>
      <c r="T6" s="79" t="s">
        <v>28</v>
      </c>
      <c r="U6" s="79" t="s">
        <v>28</v>
      </c>
      <c r="V6" s="79" t="s">
        <v>28</v>
      </c>
      <c r="W6" s="79" t="s">
        <v>28</v>
      </c>
      <c r="X6" s="2"/>
      <c r="Y6" s="80" t="str">
        <f t="shared" si="0"/>
        <v>*</v>
      </c>
      <c r="Z6" s="2"/>
      <c r="AA6" s="2"/>
      <c r="AB6" s="243" t="s">
        <v>94</v>
      </c>
      <c r="AC6" s="244"/>
      <c r="AD6" s="244"/>
      <c r="AE6" s="244"/>
      <c r="AF6" s="244"/>
      <c r="AG6" s="244"/>
      <c r="AH6" s="245"/>
      <c r="AI6" s="2"/>
    </row>
    <row r="7" spans="1:35">
      <c r="A7" s="70" t="str">
        <f>IF('Ambient Data'!A9="*","*",'Ambient Data'!A9)</f>
        <v>*</v>
      </c>
      <c r="B7" s="42" t="str">
        <f>IF(ISTEXT('Ambient Data'!B9),'Ambient Data'!B9,"*")</f>
        <v>*</v>
      </c>
      <c r="C7" s="12" t="str">
        <f>IF(ISNUMBER('Ambient Data'!C9),'Mixed Values'!AK12,"*")</f>
        <v>*</v>
      </c>
      <c r="D7" s="12" t="str">
        <f>IF(ISNUMBER('Ambient Data'!D9),'Mixed Values'!AL12,"*")</f>
        <v>*</v>
      </c>
      <c r="E7" s="211">
        <v>999</v>
      </c>
      <c r="F7" s="12" t="str">
        <f>IF(ISNUMBER('Ambient Data'!E9),'Mixed Values'!AN12,"*")</f>
        <v>*</v>
      </c>
      <c r="G7" s="12">
        <f>IF(ISNUMBER('Ambient Data'!F9),'Ambient Data'!F9,"*")</f>
        <v>10</v>
      </c>
      <c r="H7" s="12" t="str">
        <f>IF(ISNUMBER('Ambient Data'!G9),'Mixed Values'!AO12,"*")</f>
        <v>*</v>
      </c>
      <c r="I7" s="12" t="str">
        <f>IF(ISNUMBER('Ambient Data'!H9),'Mixed Values'!AP12,"*")</f>
        <v>*</v>
      </c>
      <c r="J7" s="12" t="str">
        <f>IF(ISNUMBER('Ambient Data'!I9),'Mixed Values'!AQ12,"*")</f>
        <v>*</v>
      </c>
      <c r="K7" s="12" t="str">
        <f>IF(ISNUMBER('Ambient Data'!J9),'Mixed Values'!AR12,"*")</f>
        <v>*</v>
      </c>
      <c r="L7" s="12" t="str">
        <f>IF(ISNUMBER('Ambient Data'!K9),'Mixed Values'!AS12,"*")</f>
        <v>*</v>
      </c>
      <c r="M7" s="12" t="str">
        <f>IF(ISNUMBER('Ambient Data'!L9),'Mixed Values'!AT12,"*")</f>
        <v>*</v>
      </c>
      <c r="N7" s="12" t="str">
        <f>IF(ISNUMBER('Ambient Data'!M9),'Mixed Values'!AM12,"*")</f>
        <v>*</v>
      </c>
      <c r="O7" s="41">
        <f>IF(ISNUMBER('Ambient Data'!N9),'Ambient Data'!N9,"*")</f>
        <v>9.9999999999999995E-7</v>
      </c>
      <c r="P7" s="2"/>
      <c r="Q7" s="131" t="s">
        <v>28</v>
      </c>
      <c r="R7" s="79" t="s">
        <v>28</v>
      </c>
      <c r="S7" s="79" t="s">
        <v>28</v>
      </c>
      <c r="T7" s="79" t="s">
        <v>28</v>
      </c>
      <c r="U7" s="79" t="s">
        <v>28</v>
      </c>
      <c r="V7" s="79" t="s">
        <v>28</v>
      </c>
      <c r="W7" s="79" t="s">
        <v>28</v>
      </c>
      <c r="X7" s="2"/>
      <c r="Y7" s="80" t="str">
        <f t="shared" si="0"/>
        <v>*</v>
      </c>
      <c r="Z7" s="2"/>
      <c r="AA7" s="2"/>
      <c r="AB7" s="246"/>
      <c r="AC7" s="247"/>
      <c r="AD7" s="247"/>
      <c r="AE7" s="247"/>
      <c r="AF7" s="247"/>
      <c r="AG7" s="247"/>
      <c r="AH7" s="248"/>
      <c r="AI7" s="2"/>
    </row>
    <row r="8" spans="1:35" ht="15" customHeight="1">
      <c r="A8" s="70" t="str">
        <f>IF('Ambient Data'!A10="*","*",'Ambient Data'!A10)</f>
        <v>*</v>
      </c>
      <c r="B8" s="42" t="str">
        <f>IF(ISTEXT('Ambient Data'!B10),'Ambient Data'!B10,"*")</f>
        <v>*</v>
      </c>
      <c r="C8" s="12" t="str">
        <f>IF(ISNUMBER('Ambient Data'!C10),'Mixed Values'!AK13,"*")</f>
        <v>*</v>
      </c>
      <c r="D8" s="12" t="str">
        <f>IF(ISNUMBER('Ambient Data'!D10),'Mixed Values'!AL13,"*")</f>
        <v>*</v>
      </c>
      <c r="E8" s="211">
        <v>999</v>
      </c>
      <c r="F8" s="12" t="str">
        <f>IF(ISNUMBER('Ambient Data'!E10),'Mixed Values'!AN13,"*")</f>
        <v>*</v>
      </c>
      <c r="G8" s="12">
        <f>IF(ISNUMBER('Ambient Data'!F10),'Ambient Data'!F10,"*")</f>
        <v>10</v>
      </c>
      <c r="H8" s="12" t="str">
        <f>IF(ISNUMBER('Ambient Data'!G10),'Mixed Values'!AO13,"*")</f>
        <v>*</v>
      </c>
      <c r="I8" s="12" t="str">
        <f>IF(ISNUMBER('Ambient Data'!H10),'Mixed Values'!AP13,"*")</f>
        <v>*</v>
      </c>
      <c r="J8" s="12" t="str">
        <f>IF(ISNUMBER('Ambient Data'!I10),'Mixed Values'!AQ13,"*")</f>
        <v>*</v>
      </c>
      <c r="K8" s="12" t="str">
        <f>IF(ISNUMBER('Ambient Data'!J10),'Mixed Values'!AR13,"*")</f>
        <v>*</v>
      </c>
      <c r="L8" s="12" t="str">
        <f>IF(ISNUMBER('Ambient Data'!K10),'Mixed Values'!AS13,"*")</f>
        <v>*</v>
      </c>
      <c r="M8" s="12" t="str">
        <f>IF(ISNUMBER('Ambient Data'!L10),'Mixed Values'!AT13,"*")</f>
        <v>*</v>
      </c>
      <c r="N8" s="12" t="str">
        <f>IF(ISNUMBER('Ambient Data'!M10),'Mixed Values'!AM13,"*")</f>
        <v>*</v>
      </c>
      <c r="O8" s="41">
        <f>IF(ISNUMBER('Ambient Data'!N10),'Ambient Data'!N10,"*")</f>
        <v>9.9999999999999995E-7</v>
      </c>
      <c r="P8" s="2"/>
      <c r="Q8" s="131" t="s">
        <v>28</v>
      </c>
      <c r="R8" s="79" t="s">
        <v>28</v>
      </c>
      <c r="S8" s="79" t="s">
        <v>28</v>
      </c>
      <c r="T8" s="79" t="s">
        <v>28</v>
      </c>
      <c r="U8" s="79" t="s">
        <v>28</v>
      </c>
      <c r="V8" s="79" t="s">
        <v>28</v>
      </c>
      <c r="W8" s="79" t="s">
        <v>28</v>
      </c>
      <c r="X8" s="2"/>
      <c r="Y8" s="80" t="str">
        <f t="shared" si="0"/>
        <v>*</v>
      </c>
      <c r="Z8" s="2"/>
      <c r="AA8" s="2"/>
      <c r="AB8" s="246"/>
      <c r="AC8" s="247"/>
      <c r="AD8" s="247"/>
      <c r="AE8" s="247"/>
      <c r="AF8" s="247"/>
      <c r="AG8" s="247"/>
      <c r="AH8" s="248"/>
      <c r="AI8" s="2"/>
    </row>
    <row r="9" spans="1:35">
      <c r="A9" s="70" t="str">
        <f>IF('Ambient Data'!A11="*","*",'Ambient Data'!A11)</f>
        <v>*</v>
      </c>
      <c r="B9" s="42" t="str">
        <f>IF(ISTEXT('Ambient Data'!B11),'Ambient Data'!B11,"*")</f>
        <v>*</v>
      </c>
      <c r="C9" s="12" t="str">
        <f>IF(ISNUMBER('Ambient Data'!C11),'Mixed Values'!AK14,"*")</f>
        <v>*</v>
      </c>
      <c r="D9" s="12" t="str">
        <f>IF(ISNUMBER('Ambient Data'!D11),'Mixed Values'!AL14,"*")</f>
        <v>*</v>
      </c>
      <c r="E9" s="211">
        <v>999</v>
      </c>
      <c r="F9" s="12" t="str">
        <f>IF(ISNUMBER('Ambient Data'!E11),'Mixed Values'!AN14,"*")</f>
        <v>*</v>
      </c>
      <c r="G9" s="12">
        <f>IF(ISNUMBER('Ambient Data'!F11),'Ambient Data'!F11,"*")</f>
        <v>10</v>
      </c>
      <c r="H9" s="12" t="str">
        <f>IF(ISNUMBER('Ambient Data'!G11),'Mixed Values'!AO14,"*")</f>
        <v>*</v>
      </c>
      <c r="I9" s="12" t="str">
        <f>IF(ISNUMBER('Ambient Data'!H11),'Mixed Values'!AP14,"*")</f>
        <v>*</v>
      </c>
      <c r="J9" s="12" t="str">
        <f>IF(ISNUMBER('Ambient Data'!I11),'Mixed Values'!AQ14,"*")</f>
        <v>*</v>
      </c>
      <c r="K9" s="12" t="str">
        <f>IF(ISNUMBER('Ambient Data'!J11),'Mixed Values'!AR14,"*")</f>
        <v>*</v>
      </c>
      <c r="L9" s="12" t="str">
        <f>IF(ISNUMBER('Ambient Data'!K11),'Mixed Values'!AS14,"*")</f>
        <v>*</v>
      </c>
      <c r="M9" s="12" t="str">
        <f>IF(ISNUMBER('Ambient Data'!L11),'Mixed Values'!AT14,"*")</f>
        <v>*</v>
      </c>
      <c r="N9" s="12" t="str">
        <f>IF(ISNUMBER('Ambient Data'!M11),'Mixed Values'!AM14,"*")</f>
        <v>*</v>
      </c>
      <c r="O9" s="41">
        <f>IF(ISNUMBER('Ambient Data'!N11),'Ambient Data'!N11,"*")</f>
        <v>9.9999999999999995E-7</v>
      </c>
      <c r="P9" s="2"/>
      <c r="Q9" s="131" t="s">
        <v>28</v>
      </c>
      <c r="R9" s="79" t="s">
        <v>28</v>
      </c>
      <c r="S9" s="79" t="s">
        <v>28</v>
      </c>
      <c r="T9" s="79" t="s">
        <v>28</v>
      </c>
      <c r="U9" s="79" t="s">
        <v>28</v>
      </c>
      <c r="V9" s="79" t="s">
        <v>28</v>
      </c>
      <c r="W9" s="79" t="s">
        <v>28</v>
      </c>
      <c r="X9" s="2"/>
      <c r="Y9" s="80" t="str">
        <f t="shared" si="0"/>
        <v>*</v>
      </c>
      <c r="Z9" s="2"/>
      <c r="AA9" s="2"/>
      <c r="AB9" s="246"/>
      <c r="AC9" s="247"/>
      <c r="AD9" s="247"/>
      <c r="AE9" s="247"/>
      <c r="AF9" s="247"/>
      <c r="AG9" s="247"/>
      <c r="AH9" s="248"/>
      <c r="AI9" s="2"/>
    </row>
    <row r="10" spans="1:35">
      <c r="A10" s="70" t="str">
        <f>IF('Ambient Data'!A12="*","*",'Ambient Data'!A12)</f>
        <v>*</v>
      </c>
      <c r="B10" s="42" t="str">
        <f>IF(ISTEXT('Ambient Data'!B12),'Ambient Data'!B12,"*")</f>
        <v>*</v>
      </c>
      <c r="C10" s="12" t="str">
        <f>IF(ISNUMBER('Ambient Data'!C12),'Mixed Values'!AK15,"*")</f>
        <v>*</v>
      </c>
      <c r="D10" s="12" t="str">
        <f>IF(ISNUMBER('Ambient Data'!D12),'Mixed Values'!AL15,"*")</f>
        <v>*</v>
      </c>
      <c r="E10" s="211">
        <v>999</v>
      </c>
      <c r="F10" s="12" t="str">
        <f>IF(ISNUMBER('Ambient Data'!E12),'Mixed Values'!AN15,"*")</f>
        <v>*</v>
      </c>
      <c r="G10" s="12">
        <f>IF(ISNUMBER('Ambient Data'!F12),'Ambient Data'!F12,"*")</f>
        <v>10</v>
      </c>
      <c r="H10" s="12" t="str">
        <f>IF(ISNUMBER('Ambient Data'!G12),'Mixed Values'!AO15,"*")</f>
        <v>*</v>
      </c>
      <c r="I10" s="12" t="str">
        <f>IF(ISNUMBER('Ambient Data'!H12),'Mixed Values'!AP15,"*")</f>
        <v>*</v>
      </c>
      <c r="J10" s="12" t="str">
        <f>IF(ISNUMBER('Ambient Data'!I12),'Mixed Values'!AQ15,"*")</f>
        <v>*</v>
      </c>
      <c r="K10" s="12" t="str">
        <f>IF(ISNUMBER('Ambient Data'!J12),'Mixed Values'!AR15,"*")</f>
        <v>*</v>
      </c>
      <c r="L10" s="12" t="str">
        <f>IF(ISNUMBER('Ambient Data'!K12),'Mixed Values'!AS15,"*")</f>
        <v>*</v>
      </c>
      <c r="M10" s="12" t="str">
        <f>IF(ISNUMBER('Ambient Data'!L12),'Mixed Values'!AT15,"*")</f>
        <v>*</v>
      </c>
      <c r="N10" s="12" t="str">
        <f>IF(ISNUMBER('Ambient Data'!M12),'Mixed Values'!AM15,"*")</f>
        <v>*</v>
      </c>
      <c r="O10" s="41">
        <f>IF(ISNUMBER('Ambient Data'!N12),'Ambient Data'!N12,"*")</f>
        <v>9.9999999999999995E-7</v>
      </c>
      <c r="P10" s="2"/>
      <c r="Q10" s="131" t="s">
        <v>28</v>
      </c>
      <c r="R10" s="79" t="s">
        <v>28</v>
      </c>
      <c r="S10" s="79" t="s">
        <v>28</v>
      </c>
      <c r="T10" s="79" t="s">
        <v>28</v>
      </c>
      <c r="U10" s="79" t="s">
        <v>28</v>
      </c>
      <c r="V10" s="79" t="s">
        <v>28</v>
      </c>
      <c r="W10" s="79" t="s">
        <v>28</v>
      </c>
      <c r="X10" s="2"/>
      <c r="Y10" s="80" t="str">
        <f t="shared" si="0"/>
        <v>*</v>
      </c>
      <c r="Z10" s="2"/>
      <c r="AA10" s="2"/>
      <c r="AB10" s="246"/>
      <c r="AC10" s="247"/>
      <c r="AD10" s="247"/>
      <c r="AE10" s="247"/>
      <c r="AF10" s="247"/>
      <c r="AG10" s="247"/>
      <c r="AH10" s="248"/>
      <c r="AI10" s="2"/>
    </row>
    <row r="11" spans="1:35">
      <c r="A11" s="70" t="str">
        <f>IF('Ambient Data'!A13="*","*",'Ambient Data'!A13)</f>
        <v>*</v>
      </c>
      <c r="B11" s="42" t="str">
        <f>IF(ISTEXT('Ambient Data'!B13),'Ambient Data'!B13,"*")</f>
        <v>*</v>
      </c>
      <c r="C11" s="12" t="str">
        <f>IF(ISNUMBER('Ambient Data'!C13),'Mixed Values'!AK16,"*")</f>
        <v>*</v>
      </c>
      <c r="D11" s="12" t="str">
        <f>IF(ISNUMBER('Ambient Data'!D13),'Mixed Values'!AL16,"*")</f>
        <v>*</v>
      </c>
      <c r="E11" s="211">
        <v>999</v>
      </c>
      <c r="F11" s="12" t="str">
        <f>IF(ISNUMBER('Ambient Data'!E13),'Mixed Values'!AN16,"*")</f>
        <v>*</v>
      </c>
      <c r="G11" s="12">
        <f>IF(ISNUMBER('Ambient Data'!F13),'Ambient Data'!F13,"*")</f>
        <v>10</v>
      </c>
      <c r="H11" s="12" t="str">
        <f>IF(ISNUMBER('Ambient Data'!G13),'Mixed Values'!AO16,"*")</f>
        <v>*</v>
      </c>
      <c r="I11" s="12" t="str">
        <f>IF(ISNUMBER('Ambient Data'!H13),'Mixed Values'!AP16,"*")</f>
        <v>*</v>
      </c>
      <c r="J11" s="12" t="str">
        <f>IF(ISNUMBER('Ambient Data'!I13),'Mixed Values'!AQ16,"*")</f>
        <v>*</v>
      </c>
      <c r="K11" s="12" t="str">
        <f>IF(ISNUMBER('Ambient Data'!J13),'Mixed Values'!AR16,"*")</f>
        <v>*</v>
      </c>
      <c r="L11" s="12" t="str">
        <f>IF(ISNUMBER('Ambient Data'!K13),'Mixed Values'!AS16,"*")</f>
        <v>*</v>
      </c>
      <c r="M11" s="12" t="str">
        <f>IF(ISNUMBER('Ambient Data'!L13),'Mixed Values'!AT16,"*")</f>
        <v>*</v>
      </c>
      <c r="N11" s="12" t="str">
        <f>IF(ISNUMBER('Ambient Data'!M13),'Mixed Values'!AM16,"*")</f>
        <v>*</v>
      </c>
      <c r="O11" s="41">
        <f>IF(ISNUMBER('Ambient Data'!N13),'Ambient Data'!N13,"*")</f>
        <v>9.9999999999999995E-7</v>
      </c>
      <c r="P11" s="2"/>
      <c r="Q11" s="131" t="s">
        <v>28</v>
      </c>
      <c r="R11" s="79" t="s">
        <v>28</v>
      </c>
      <c r="S11" s="79" t="s">
        <v>28</v>
      </c>
      <c r="T11" s="79" t="s">
        <v>28</v>
      </c>
      <c r="U11" s="79" t="s">
        <v>28</v>
      </c>
      <c r="V11" s="79" t="s">
        <v>28</v>
      </c>
      <c r="W11" s="79" t="s">
        <v>28</v>
      </c>
      <c r="X11" s="2"/>
      <c r="Y11" s="80" t="str">
        <f t="shared" si="0"/>
        <v>*</v>
      </c>
      <c r="Z11" s="2"/>
      <c r="AA11" s="2"/>
      <c r="AB11" s="246"/>
      <c r="AC11" s="247"/>
      <c r="AD11" s="247"/>
      <c r="AE11" s="247"/>
      <c r="AF11" s="247"/>
      <c r="AG11" s="247"/>
      <c r="AH11" s="248"/>
      <c r="AI11" s="2"/>
    </row>
    <row r="12" spans="1:35" ht="15" customHeight="1">
      <c r="A12" s="70" t="str">
        <f>IF('Ambient Data'!A14="*","*",'Ambient Data'!A14)</f>
        <v>*</v>
      </c>
      <c r="B12" s="42" t="str">
        <f>IF(ISTEXT('Ambient Data'!B14),'Ambient Data'!B14,"*")</f>
        <v>*</v>
      </c>
      <c r="C12" s="12" t="str">
        <f>IF(ISNUMBER('Ambient Data'!C14),'Mixed Values'!AK17,"*")</f>
        <v>*</v>
      </c>
      <c r="D12" s="12" t="str">
        <f>IF(ISNUMBER('Ambient Data'!D14),'Mixed Values'!AL17,"*")</f>
        <v>*</v>
      </c>
      <c r="E12" s="211">
        <v>999</v>
      </c>
      <c r="F12" s="12" t="str">
        <f>IF(ISNUMBER('Ambient Data'!E14),'Mixed Values'!AN17,"*")</f>
        <v>*</v>
      </c>
      <c r="G12" s="12">
        <f>IF(ISNUMBER('Ambient Data'!F14),'Ambient Data'!F14,"*")</f>
        <v>10</v>
      </c>
      <c r="H12" s="12" t="str">
        <f>IF(ISNUMBER('Ambient Data'!G14),'Mixed Values'!AO17,"*")</f>
        <v>*</v>
      </c>
      <c r="I12" s="12" t="str">
        <f>IF(ISNUMBER('Ambient Data'!H14),'Mixed Values'!AP17,"*")</f>
        <v>*</v>
      </c>
      <c r="J12" s="12" t="str">
        <f>IF(ISNUMBER('Ambient Data'!I14),'Mixed Values'!AQ17,"*")</f>
        <v>*</v>
      </c>
      <c r="K12" s="12" t="str">
        <f>IF(ISNUMBER('Ambient Data'!J14),'Mixed Values'!AR17,"*")</f>
        <v>*</v>
      </c>
      <c r="L12" s="12" t="str">
        <f>IF(ISNUMBER('Ambient Data'!K14),'Mixed Values'!AS17,"*")</f>
        <v>*</v>
      </c>
      <c r="M12" s="12" t="str">
        <f>IF(ISNUMBER('Ambient Data'!L14),'Mixed Values'!AT17,"*")</f>
        <v>*</v>
      </c>
      <c r="N12" s="12" t="str">
        <f>IF(ISNUMBER('Ambient Data'!M14),'Mixed Values'!AM17,"*")</f>
        <v>*</v>
      </c>
      <c r="O12" s="41">
        <f>IF(ISNUMBER('Ambient Data'!N14),'Ambient Data'!N14,"*")</f>
        <v>9.9999999999999995E-7</v>
      </c>
      <c r="P12" s="2"/>
      <c r="Q12" s="131" t="s">
        <v>28</v>
      </c>
      <c r="R12" s="79" t="s">
        <v>28</v>
      </c>
      <c r="S12" s="79" t="s">
        <v>28</v>
      </c>
      <c r="T12" s="79" t="s">
        <v>28</v>
      </c>
      <c r="U12" s="79" t="s">
        <v>28</v>
      </c>
      <c r="V12" s="79" t="s">
        <v>28</v>
      </c>
      <c r="W12" s="79" t="s">
        <v>28</v>
      </c>
      <c r="X12" s="2"/>
      <c r="Y12" s="80" t="str">
        <f t="shared" si="0"/>
        <v>*</v>
      </c>
      <c r="Z12" s="2"/>
      <c r="AA12" s="2"/>
      <c r="AB12" s="246"/>
      <c r="AC12" s="247"/>
      <c r="AD12" s="247"/>
      <c r="AE12" s="247"/>
      <c r="AF12" s="247"/>
      <c r="AG12" s="247"/>
      <c r="AH12" s="248"/>
      <c r="AI12" s="2"/>
    </row>
    <row r="13" spans="1:35">
      <c r="A13" s="70" t="str">
        <f>IF('Ambient Data'!A15="*","*",'Ambient Data'!A15)</f>
        <v>*</v>
      </c>
      <c r="B13" s="42" t="str">
        <f>IF(ISTEXT('Ambient Data'!B15),'Ambient Data'!B15,"*")</f>
        <v>*</v>
      </c>
      <c r="C13" s="12" t="str">
        <f>IF(ISNUMBER('Ambient Data'!C15),'Mixed Values'!AK18,"*")</f>
        <v>*</v>
      </c>
      <c r="D13" s="12" t="str">
        <f>IF(ISNUMBER('Ambient Data'!D15),'Mixed Values'!AL18,"*")</f>
        <v>*</v>
      </c>
      <c r="E13" s="211">
        <v>999</v>
      </c>
      <c r="F13" s="12" t="str">
        <f>IF(ISNUMBER('Ambient Data'!E15),'Mixed Values'!AN18,"*")</f>
        <v>*</v>
      </c>
      <c r="G13" s="12">
        <f>IF(ISNUMBER('Ambient Data'!F15),'Ambient Data'!F15,"*")</f>
        <v>10</v>
      </c>
      <c r="H13" s="12" t="str">
        <f>IF(ISNUMBER('Ambient Data'!G15),'Mixed Values'!AO18,"*")</f>
        <v>*</v>
      </c>
      <c r="I13" s="12" t="str">
        <f>IF(ISNUMBER('Ambient Data'!H15),'Mixed Values'!AP18,"*")</f>
        <v>*</v>
      </c>
      <c r="J13" s="12" t="str">
        <f>IF(ISNUMBER('Ambient Data'!I15),'Mixed Values'!AQ18,"*")</f>
        <v>*</v>
      </c>
      <c r="K13" s="12" t="str">
        <f>IF(ISNUMBER('Ambient Data'!J15),'Mixed Values'!AR18,"*")</f>
        <v>*</v>
      </c>
      <c r="L13" s="12" t="str">
        <f>IF(ISNUMBER('Ambient Data'!K15),'Mixed Values'!AS18,"*")</f>
        <v>*</v>
      </c>
      <c r="M13" s="12" t="str">
        <f>IF(ISNUMBER('Ambient Data'!L15),'Mixed Values'!AT18,"*")</f>
        <v>*</v>
      </c>
      <c r="N13" s="12" t="str">
        <f>IF(ISNUMBER('Ambient Data'!M15),'Mixed Values'!AM18,"*")</f>
        <v>*</v>
      </c>
      <c r="O13" s="41">
        <f>IF(ISNUMBER('Ambient Data'!N15),'Ambient Data'!N15,"*")</f>
        <v>9.9999999999999995E-7</v>
      </c>
      <c r="P13" s="2"/>
      <c r="Q13" s="131" t="s">
        <v>28</v>
      </c>
      <c r="R13" s="79" t="s">
        <v>28</v>
      </c>
      <c r="S13" s="79" t="s">
        <v>28</v>
      </c>
      <c r="T13" s="79" t="s">
        <v>28</v>
      </c>
      <c r="U13" s="79" t="s">
        <v>28</v>
      </c>
      <c r="V13" s="79" t="s">
        <v>28</v>
      </c>
      <c r="W13" s="79" t="s">
        <v>28</v>
      </c>
      <c r="X13" s="2"/>
      <c r="Y13" s="80" t="str">
        <f t="shared" si="0"/>
        <v>*</v>
      </c>
      <c r="Z13" s="2"/>
      <c r="AA13" s="2"/>
      <c r="AB13" s="246"/>
      <c r="AC13" s="247"/>
      <c r="AD13" s="247"/>
      <c r="AE13" s="247"/>
      <c r="AF13" s="247"/>
      <c r="AG13" s="247"/>
      <c r="AH13" s="248"/>
      <c r="AI13" s="2"/>
    </row>
    <row r="14" spans="1:35">
      <c r="A14" s="70" t="str">
        <f>IF('Ambient Data'!A16="*","*",'Ambient Data'!A16)</f>
        <v>*</v>
      </c>
      <c r="B14" s="42" t="str">
        <f>IF(ISTEXT('Ambient Data'!B16),'Ambient Data'!B16,"*")</f>
        <v>*</v>
      </c>
      <c r="C14" s="12" t="str">
        <f>IF(ISNUMBER('Ambient Data'!C16),'Mixed Values'!AK19,"*")</f>
        <v>*</v>
      </c>
      <c r="D14" s="12" t="str">
        <f>IF(ISNUMBER('Ambient Data'!D16),'Mixed Values'!AL19,"*")</f>
        <v>*</v>
      </c>
      <c r="E14" s="211">
        <v>999</v>
      </c>
      <c r="F14" s="12" t="str">
        <f>IF(ISNUMBER('Ambient Data'!E16),'Mixed Values'!AN19,"*")</f>
        <v>*</v>
      </c>
      <c r="G14" s="12">
        <f>IF(ISNUMBER('Ambient Data'!F16),'Ambient Data'!F16,"*")</f>
        <v>10</v>
      </c>
      <c r="H14" s="12" t="str">
        <f>IF(ISNUMBER('Ambient Data'!G16),'Mixed Values'!AO19,"*")</f>
        <v>*</v>
      </c>
      <c r="I14" s="12" t="str">
        <f>IF(ISNUMBER('Ambient Data'!H16),'Mixed Values'!AP19,"*")</f>
        <v>*</v>
      </c>
      <c r="J14" s="12" t="str">
        <f>IF(ISNUMBER('Ambient Data'!I16),'Mixed Values'!AQ19,"*")</f>
        <v>*</v>
      </c>
      <c r="K14" s="12" t="str">
        <f>IF(ISNUMBER('Ambient Data'!J16),'Mixed Values'!AR19,"*")</f>
        <v>*</v>
      </c>
      <c r="L14" s="12" t="str">
        <f>IF(ISNUMBER('Ambient Data'!K16),'Mixed Values'!AS19,"*")</f>
        <v>*</v>
      </c>
      <c r="M14" s="12" t="str">
        <f>IF(ISNUMBER('Ambient Data'!L16),'Mixed Values'!AT19,"*")</f>
        <v>*</v>
      </c>
      <c r="N14" s="12" t="str">
        <f>IF(ISNUMBER('Ambient Data'!M16),'Mixed Values'!AM19,"*")</f>
        <v>*</v>
      </c>
      <c r="O14" s="41">
        <f>IF(ISNUMBER('Ambient Data'!N16),'Ambient Data'!N16,"*")</f>
        <v>9.9999999999999995E-7</v>
      </c>
      <c r="P14" s="2"/>
      <c r="Q14" s="131" t="s">
        <v>28</v>
      </c>
      <c r="R14" s="79" t="s">
        <v>28</v>
      </c>
      <c r="S14" s="79" t="s">
        <v>28</v>
      </c>
      <c r="T14" s="79" t="s">
        <v>28</v>
      </c>
      <c r="U14" s="79" t="s">
        <v>28</v>
      </c>
      <c r="V14" s="79" t="s">
        <v>28</v>
      </c>
      <c r="W14" s="79" t="s">
        <v>28</v>
      </c>
      <c r="X14" s="2"/>
      <c r="Y14" s="80" t="str">
        <f t="shared" si="0"/>
        <v>*</v>
      </c>
      <c r="Z14" s="2"/>
      <c r="AA14" s="2"/>
      <c r="AB14" s="246"/>
      <c r="AC14" s="247"/>
      <c r="AD14" s="247"/>
      <c r="AE14" s="247"/>
      <c r="AF14" s="247"/>
      <c r="AG14" s="247"/>
      <c r="AH14" s="248"/>
      <c r="AI14" s="2"/>
    </row>
    <row r="15" spans="1:35">
      <c r="A15" s="70" t="str">
        <f>IF('Ambient Data'!A17="*","*",'Ambient Data'!A17)</f>
        <v>*</v>
      </c>
      <c r="B15" s="42" t="str">
        <f>IF(ISTEXT('Ambient Data'!B17),'Ambient Data'!B17,"*")</f>
        <v>*</v>
      </c>
      <c r="C15" s="12" t="str">
        <f>IF(ISNUMBER('Ambient Data'!C17),'Mixed Values'!AK20,"*")</f>
        <v>*</v>
      </c>
      <c r="D15" s="12" t="str">
        <f>IF(ISNUMBER('Ambient Data'!D17),'Mixed Values'!AL20,"*")</f>
        <v>*</v>
      </c>
      <c r="E15" s="211">
        <v>999</v>
      </c>
      <c r="F15" s="12" t="str">
        <f>IF(ISNUMBER('Ambient Data'!E17),'Mixed Values'!AN20,"*")</f>
        <v>*</v>
      </c>
      <c r="G15" s="12">
        <f>IF(ISNUMBER('Ambient Data'!F17),'Ambient Data'!F17,"*")</f>
        <v>10</v>
      </c>
      <c r="H15" s="12" t="str">
        <f>IF(ISNUMBER('Ambient Data'!G17),'Mixed Values'!AO20,"*")</f>
        <v>*</v>
      </c>
      <c r="I15" s="12" t="str">
        <f>IF(ISNUMBER('Ambient Data'!H17),'Mixed Values'!AP20,"*")</f>
        <v>*</v>
      </c>
      <c r="J15" s="12" t="str">
        <f>IF(ISNUMBER('Ambient Data'!I17),'Mixed Values'!AQ20,"*")</f>
        <v>*</v>
      </c>
      <c r="K15" s="12" t="str">
        <f>IF(ISNUMBER('Ambient Data'!J17),'Mixed Values'!AR20,"*")</f>
        <v>*</v>
      </c>
      <c r="L15" s="12" t="str">
        <f>IF(ISNUMBER('Ambient Data'!K17),'Mixed Values'!AS20,"*")</f>
        <v>*</v>
      </c>
      <c r="M15" s="12" t="str">
        <f>IF(ISNUMBER('Ambient Data'!L17),'Mixed Values'!AT20,"*")</f>
        <v>*</v>
      </c>
      <c r="N15" s="12" t="str">
        <f>IF(ISNUMBER('Ambient Data'!M17),'Mixed Values'!AM20,"*")</f>
        <v>*</v>
      </c>
      <c r="O15" s="41">
        <f>IF(ISNUMBER('Ambient Data'!N17),'Ambient Data'!N17,"*")</f>
        <v>9.9999999999999995E-7</v>
      </c>
      <c r="P15" s="2"/>
      <c r="Q15" s="131" t="s">
        <v>28</v>
      </c>
      <c r="R15" s="79" t="s">
        <v>28</v>
      </c>
      <c r="S15" s="79" t="s">
        <v>28</v>
      </c>
      <c r="T15" s="79" t="s">
        <v>28</v>
      </c>
      <c r="U15" s="79" t="s">
        <v>28</v>
      </c>
      <c r="V15" s="79" t="s">
        <v>28</v>
      </c>
      <c r="W15" s="79" t="s">
        <v>28</v>
      </c>
      <c r="X15" s="2"/>
      <c r="Y15" s="80" t="str">
        <f t="shared" si="0"/>
        <v>*</v>
      </c>
      <c r="Z15" s="2"/>
      <c r="AA15" s="2"/>
      <c r="AB15" s="246"/>
      <c r="AC15" s="247"/>
      <c r="AD15" s="247"/>
      <c r="AE15" s="247"/>
      <c r="AF15" s="247"/>
      <c r="AG15" s="247"/>
      <c r="AH15" s="248"/>
      <c r="AI15" s="2"/>
    </row>
    <row r="16" spans="1:35" ht="15" customHeight="1">
      <c r="A16" s="70" t="str">
        <f>IF('Ambient Data'!A18="*","*",'Ambient Data'!A18)</f>
        <v>*</v>
      </c>
      <c r="B16" s="42" t="str">
        <f>IF(ISTEXT('Ambient Data'!B18),'Ambient Data'!B18,"*")</f>
        <v>*</v>
      </c>
      <c r="C16" s="12" t="str">
        <f>IF(ISNUMBER('Ambient Data'!C18),'Mixed Values'!AK21,"*")</f>
        <v>*</v>
      </c>
      <c r="D16" s="12" t="str">
        <f>IF(ISNUMBER('Ambient Data'!D18),'Mixed Values'!AL21,"*")</f>
        <v>*</v>
      </c>
      <c r="E16" s="211">
        <v>999</v>
      </c>
      <c r="F16" s="12" t="str">
        <f>IF(ISNUMBER('Ambient Data'!E18),'Mixed Values'!AN21,"*")</f>
        <v>*</v>
      </c>
      <c r="G16" s="12">
        <f>IF(ISNUMBER('Ambient Data'!F18),'Ambient Data'!F18,"*")</f>
        <v>10</v>
      </c>
      <c r="H16" s="12" t="str">
        <f>IF(ISNUMBER('Ambient Data'!G18),'Mixed Values'!AO21,"*")</f>
        <v>*</v>
      </c>
      <c r="I16" s="12" t="str">
        <f>IF(ISNUMBER('Ambient Data'!H18),'Mixed Values'!AP21,"*")</f>
        <v>*</v>
      </c>
      <c r="J16" s="12" t="str">
        <f>IF(ISNUMBER('Ambient Data'!I18),'Mixed Values'!AQ21,"*")</f>
        <v>*</v>
      </c>
      <c r="K16" s="12" t="str">
        <f>IF(ISNUMBER('Ambient Data'!J18),'Mixed Values'!AR21,"*")</f>
        <v>*</v>
      </c>
      <c r="L16" s="12" t="str">
        <f>IF(ISNUMBER('Ambient Data'!K18),'Mixed Values'!AS21,"*")</f>
        <v>*</v>
      </c>
      <c r="M16" s="12" t="str">
        <f>IF(ISNUMBER('Ambient Data'!L18),'Mixed Values'!AT21,"*")</f>
        <v>*</v>
      </c>
      <c r="N16" s="12" t="str">
        <f>IF(ISNUMBER('Ambient Data'!M18),'Mixed Values'!AM21,"*")</f>
        <v>*</v>
      </c>
      <c r="O16" s="41">
        <f>IF(ISNUMBER('Ambient Data'!N18),'Ambient Data'!N18,"*")</f>
        <v>9.9999999999999995E-7</v>
      </c>
      <c r="P16" s="2"/>
      <c r="Q16" s="131" t="s">
        <v>28</v>
      </c>
      <c r="R16" s="79" t="s">
        <v>28</v>
      </c>
      <c r="S16" s="79" t="s">
        <v>28</v>
      </c>
      <c r="T16" s="79" t="s">
        <v>28</v>
      </c>
      <c r="U16" s="79" t="s">
        <v>28</v>
      </c>
      <c r="V16" s="79" t="s">
        <v>28</v>
      </c>
      <c r="W16" s="79" t="s">
        <v>28</v>
      </c>
      <c r="X16" s="2"/>
      <c r="Y16" s="80" t="str">
        <f t="shared" si="0"/>
        <v>*</v>
      </c>
      <c r="Z16" s="2"/>
      <c r="AA16" s="2"/>
      <c r="AB16" s="249"/>
      <c r="AC16" s="250"/>
      <c r="AD16" s="250"/>
      <c r="AE16" s="250"/>
      <c r="AF16" s="250"/>
      <c r="AG16" s="250"/>
      <c r="AH16" s="251"/>
      <c r="AI16" s="2"/>
    </row>
    <row r="17" spans="1:35">
      <c r="A17" s="70" t="str">
        <f>IF('Ambient Data'!A19="*","*",'Ambient Data'!A19)</f>
        <v>*</v>
      </c>
      <c r="B17" s="42" t="str">
        <f>IF(ISTEXT('Ambient Data'!B19),'Ambient Data'!B19,"*")</f>
        <v>*</v>
      </c>
      <c r="C17" s="12" t="str">
        <f>IF(ISNUMBER('Ambient Data'!C19),'Mixed Values'!AK22,"*")</f>
        <v>*</v>
      </c>
      <c r="D17" s="12" t="str">
        <f>IF(ISNUMBER('Ambient Data'!D19),'Mixed Values'!AL22,"*")</f>
        <v>*</v>
      </c>
      <c r="E17" s="211">
        <v>999</v>
      </c>
      <c r="F17" s="12" t="str">
        <f>IF(ISNUMBER('Ambient Data'!E19),'Mixed Values'!AN22,"*")</f>
        <v>*</v>
      </c>
      <c r="G17" s="12">
        <f>IF(ISNUMBER('Ambient Data'!F19),'Ambient Data'!F19,"*")</f>
        <v>10</v>
      </c>
      <c r="H17" s="12" t="str">
        <f>IF(ISNUMBER('Ambient Data'!G19),'Mixed Values'!AO22,"*")</f>
        <v>*</v>
      </c>
      <c r="I17" s="12" t="str">
        <f>IF(ISNUMBER('Ambient Data'!H19),'Mixed Values'!AP22,"*")</f>
        <v>*</v>
      </c>
      <c r="J17" s="12" t="str">
        <f>IF(ISNUMBER('Ambient Data'!I19),'Mixed Values'!AQ22,"*")</f>
        <v>*</v>
      </c>
      <c r="K17" s="12" t="str">
        <f>IF(ISNUMBER('Ambient Data'!J19),'Mixed Values'!AR22,"*")</f>
        <v>*</v>
      </c>
      <c r="L17" s="12" t="str">
        <f>IF(ISNUMBER('Ambient Data'!K19),'Mixed Values'!AS22,"*")</f>
        <v>*</v>
      </c>
      <c r="M17" s="12" t="str">
        <f>IF(ISNUMBER('Ambient Data'!L19),'Mixed Values'!AT22,"*")</f>
        <v>*</v>
      </c>
      <c r="N17" s="12" t="str">
        <f>IF(ISNUMBER('Ambient Data'!M19),'Mixed Values'!AM22,"*")</f>
        <v>*</v>
      </c>
      <c r="O17" s="41">
        <f>IF(ISNUMBER('Ambient Data'!N19),'Ambient Data'!N19,"*")</f>
        <v>9.9999999999999995E-7</v>
      </c>
      <c r="P17" s="2"/>
      <c r="Q17" s="131" t="s">
        <v>28</v>
      </c>
      <c r="R17" s="79" t="s">
        <v>28</v>
      </c>
      <c r="S17" s="79" t="s">
        <v>28</v>
      </c>
      <c r="T17" s="79" t="s">
        <v>28</v>
      </c>
      <c r="U17" s="79" t="s">
        <v>28</v>
      </c>
      <c r="V17" s="79" t="s">
        <v>28</v>
      </c>
      <c r="W17" s="79" t="s">
        <v>28</v>
      </c>
      <c r="X17" s="2"/>
      <c r="Y17" s="80" t="str">
        <f t="shared" si="0"/>
        <v>*</v>
      </c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>
      <c r="A18" s="70" t="str">
        <f>IF('Ambient Data'!A20="*","*",'Ambient Data'!A20)</f>
        <v>*</v>
      </c>
      <c r="B18" s="42" t="str">
        <f>IF(ISTEXT('Ambient Data'!B20),'Ambient Data'!B20,"*")</f>
        <v>*</v>
      </c>
      <c r="C18" s="12" t="str">
        <f>IF(ISNUMBER('Ambient Data'!C20),'Mixed Values'!AK23,"*")</f>
        <v>*</v>
      </c>
      <c r="D18" s="12" t="str">
        <f>IF(ISNUMBER('Ambient Data'!D20),'Mixed Values'!AL23,"*")</f>
        <v>*</v>
      </c>
      <c r="E18" s="211">
        <v>999</v>
      </c>
      <c r="F18" s="12" t="str">
        <f>IF(ISNUMBER('Ambient Data'!E20),'Mixed Values'!AN23,"*")</f>
        <v>*</v>
      </c>
      <c r="G18" s="12">
        <f>IF(ISNUMBER('Ambient Data'!F20),'Ambient Data'!F20,"*")</f>
        <v>10</v>
      </c>
      <c r="H18" s="12" t="str">
        <f>IF(ISNUMBER('Ambient Data'!G20),'Mixed Values'!AO23,"*")</f>
        <v>*</v>
      </c>
      <c r="I18" s="12" t="str">
        <f>IF(ISNUMBER('Ambient Data'!H20),'Mixed Values'!AP23,"*")</f>
        <v>*</v>
      </c>
      <c r="J18" s="12" t="str">
        <f>IF(ISNUMBER('Ambient Data'!I20),'Mixed Values'!AQ23,"*")</f>
        <v>*</v>
      </c>
      <c r="K18" s="12" t="str">
        <f>IF(ISNUMBER('Ambient Data'!J20),'Mixed Values'!AR23,"*")</f>
        <v>*</v>
      </c>
      <c r="L18" s="12" t="str">
        <f>IF(ISNUMBER('Ambient Data'!K20),'Mixed Values'!AS23,"*")</f>
        <v>*</v>
      </c>
      <c r="M18" s="12" t="str">
        <f>IF(ISNUMBER('Ambient Data'!L20),'Mixed Values'!AT23,"*")</f>
        <v>*</v>
      </c>
      <c r="N18" s="12" t="str">
        <f>IF(ISNUMBER('Ambient Data'!M20),'Mixed Values'!AM23,"*")</f>
        <v>*</v>
      </c>
      <c r="O18" s="41">
        <f>IF(ISNUMBER('Ambient Data'!N20),'Ambient Data'!N20,"*")</f>
        <v>9.9999999999999995E-7</v>
      </c>
      <c r="P18" s="2"/>
      <c r="Q18" s="131" t="s">
        <v>28</v>
      </c>
      <c r="R18" s="79" t="s">
        <v>28</v>
      </c>
      <c r="S18" s="79" t="s">
        <v>28</v>
      </c>
      <c r="T18" s="79" t="s">
        <v>28</v>
      </c>
      <c r="U18" s="79" t="s">
        <v>28</v>
      </c>
      <c r="V18" s="79" t="s">
        <v>28</v>
      </c>
      <c r="W18" s="79" t="s">
        <v>28</v>
      </c>
      <c r="X18" s="2"/>
      <c r="Y18" s="80" t="str">
        <f t="shared" si="0"/>
        <v>*</v>
      </c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ht="15.75" thickBot="1">
      <c r="A19" s="70" t="str">
        <f>IF('Ambient Data'!A21="*","*",'Ambient Data'!A21)</f>
        <v>*</v>
      </c>
      <c r="B19" s="42" t="str">
        <f>IF(ISTEXT('Ambient Data'!B21),'Ambient Data'!B21,"*")</f>
        <v>*</v>
      </c>
      <c r="C19" s="12" t="str">
        <f>IF(ISNUMBER('Ambient Data'!C21),'Mixed Values'!AK24,"*")</f>
        <v>*</v>
      </c>
      <c r="D19" s="12" t="str">
        <f>IF(ISNUMBER('Ambient Data'!D21),'Mixed Values'!AL24,"*")</f>
        <v>*</v>
      </c>
      <c r="E19" s="211">
        <v>999</v>
      </c>
      <c r="F19" s="12" t="str">
        <f>IF(ISNUMBER('Ambient Data'!E21),'Mixed Values'!AN24,"*")</f>
        <v>*</v>
      </c>
      <c r="G19" s="12">
        <f>IF(ISNUMBER('Ambient Data'!F21),'Ambient Data'!F21,"*")</f>
        <v>10</v>
      </c>
      <c r="H19" s="12" t="str">
        <f>IF(ISNUMBER('Ambient Data'!G21),'Mixed Values'!AO24,"*")</f>
        <v>*</v>
      </c>
      <c r="I19" s="12" t="str">
        <f>IF(ISNUMBER('Ambient Data'!H21),'Mixed Values'!AP24,"*")</f>
        <v>*</v>
      </c>
      <c r="J19" s="12" t="str">
        <f>IF(ISNUMBER('Ambient Data'!I21),'Mixed Values'!AQ24,"*")</f>
        <v>*</v>
      </c>
      <c r="K19" s="12" t="str">
        <f>IF(ISNUMBER('Ambient Data'!J21),'Mixed Values'!AR24,"*")</f>
        <v>*</v>
      </c>
      <c r="L19" s="12" t="str">
        <f>IF(ISNUMBER('Ambient Data'!K21),'Mixed Values'!AS24,"*")</f>
        <v>*</v>
      </c>
      <c r="M19" s="12" t="str">
        <f>IF(ISNUMBER('Ambient Data'!L21),'Mixed Values'!AT24,"*")</f>
        <v>*</v>
      </c>
      <c r="N19" s="12" t="str">
        <f>IF(ISNUMBER('Ambient Data'!M21),'Mixed Values'!AM24,"*")</f>
        <v>*</v>
      </c>
      <c r="O19" s="41">
        <f>IF(ISNUMBER('Ambient Data'!N21),'Ambient Data'!N21,"*")</f>
        <v>9.9999999999999995E-7</v>
      </c>
      <c r="P19" s="2"/>
      <c r="Q19" s="131" t="s">
        <v>28</v>
      </c>
      <c r="R19" s="79" t="s">
        <v>28</v>
      </c>
      <c r="S19" s="79" t="s">
        <v>28</v>
      </c>
      <c r="T19" s="79" t="s">
        <v>28</v>
      </c>
      <c r="U19" s="79" t="s">
        <v>28</v>
      </c>
      <c r="V19" s="79" t="s">
        <v>28</v>
      </c>
      <c r="W19" s="79" t="s">
        <v>28</v>
      </c>
      <c r="X19" s="2"/>
      <c r="Y19" s="80" t="str">
        <f t="shared" si="0"/>
        <v>*</v>
      </c>
      <c r="Z19" s="2"/>
      <c r="AA19" s="4" t="s">
        <v>29</v>
      </c>
      <c r="AB19" s="3"/>
      <c r="AC19" s="29" t="s">
        <v>87</v>
      </c>
      <c r="AD19" s="3"/>
      <c r="AE19" s="3"/>
      <c r="AF19" s="3"/>
      <c r="AG19" s="3"/>
      <c r="AH19" s="3"/>
      <c r="AI19" s="2"/>
    </row>
    <row r="20" spans="1:35">
      <c r="A20" s="70" t="str">
        <f>IF('Ambient Data'!A22="*","*",'Ambient Data'!A22)</f>
        <v>*</v>
      </c>
      <c r="B20" s="42" t="str">
        <f>IF(ISTEXT('Ambient Data'!B22),'Ambient Data'!B22,"*")</f>
        <v>*</v>
      </c>
      <c r="C20" s="12" t="str">
        <f>IF(ISNUMBER('Ambient Data'!C22),'Mixed Values'!AK25,"*")</f>
        <v>*</v>
      </c>
      <c r="D20" s="12" t="str">
        <f>IF(ISNUMBER('Ambient Data'!D22),'Mixed Values'!AL25,"*")</f>
        <v>*</v>
      </c>
      <c r="E20" s="211">
        <v>999</v>
      </c>
      <c r="F20" s="12" t="str">
        <f>IF(ISNUMBER('Ambient Data'!E22),'Mixed Values'!AN25,"*")</f>
        <v>*</v>
      </c>
      <c r="G20" s="12">
        <f>IF(ISNUMBER('Ambient Data'!F22),'Ambient Data'!F22,"*")</f>
        <v>10</v>
      </c>
      <c r="H20" s="12" t="str">
        <f>IF(ISNUMBER('Ambient Data'!G22),'Mixed Values'!AO25,"*")</f>
        <v>*</v>
      </c>
      <c r="I20" s="12" t="str">
        <f>IF(ISNUMBER('Ambient Data'!H22),'Mixed Values'!AP25,"*")</f>
        <v>*</v>
      </c>
      <c r="J20" s="12" t="str">
        <f>IF(ISNUMBER('Ambient Data'!I22),'Mixed Values'!AQ25,"*")</f>
        <v>*</v>
      </c>
      <c r="K20" s="12" t="str">
        <f>IF(ISNUMBER('Ambient Data'!J22),'Mixed Values'!AR25,"*")</f>
        <v>*</v>
      </c>
      <c r="L20" s="12" t="str">
        <f>IF(ISNUMBER('Ambient Data'!K22),'Mixed Values'!AS25,"*")</f>
        <v>*</v>
      </c>
      <c r="M20" s="12" t="str">
        <f>IF(ISNUMBER('Ambient Data'!L22),'Mixed Values'!AT25,"*")</f>
        <v>*</v>
      </c>
      <c r="N20" s="12" t="str">
        <f>IF(ISNUMBER('Ambient Data'!M22),'Mixed Values'!AM25,"*")</f>
        <v>*</v>
      </c>
      <c r="O20" s="41">
        <f>IF(ISNUMBER('Ambient Data'!N22),'Ambient Data'!N22,"*")</f>
        <v>9.9999999999999995E-7</v>
      </c>
      <c r="P20" s="2"/>
      <c r="Q20" s="131" t="s">
        <v>28</v>
      </c>
      <c r="R20" s="79" t="s">
        <v>28</v>
      </c>
      <c r="S20" s="79" t="s">
        <v>28</v>
      </c>
      <c r="T20" s="79" t="s">
        <v>28</v>
      </c>
      <c r="U20" s="79" t="s">
        <v>28</v>
      </c>
      <c r="V20" s="79" t="s">
        <v>28</v>
      </c>
      <c r="W20" s="79" t="s">
        <v>28</v>
      </c>
      <c r="X20" s="2"/>
      <c r="Y20" s="80" t="str">
        <f t="shared" si="0"/>
        <v>*</v>
      </c>
      <c r="Z20" s="2"/>
      <c r="AA20" s="2"/>
      <c r="AB20" s="2" t="s">
        <v>95</v>
      </c>
      <c r="AC20" s="61" t="str">
        <f>IF(ISNUMBER(Y$5),PERCENTILE(Y$5:Y$42,0.1),"*")</f>
        <v>*</v>
      </c>
      <c r="AD20" s="2"/>
      <c r="AE20" s="2"/>
      <c r="AF20" s="2"/>
      <c r="AG20" s="2"/>
      <c r="AH20" s="2"/>
      <c r="AI20" s="2"/>
    </row>
    <row r="21" spans="1:35">
      <c r="A21" s="70" t="str">
        <f>IF('Ambient Data'!A23="*","*",'Ambient Data'!A23)</f>
        <v>*</v>
      </c>
      <c r="B21" s="42" t="str">
        <f>IF(ISTEXT('Ambient Data'!B23),'Ambient Data'!B23,"*")</f>
        <v>*</v>
      </c>
      <c r="C21" s="12" t="str">
        <f>IF(ISNUMBER('Ambient Data'!C23),'Mixed Values'!AK26,"*")</f>
        <v>*</v>
      </c>
      <c r="D21" s="12" t="str">
        <f>IF(ISNUMBER('Ambient Data'!D23),'Mixed Values'!AL26,"*")</f>
        <v>*</v>
      </c>
      <c r="E21" s="211">
        <v>999</v>
      </c>
      <c r="F21" s="12" t="str">
        <f>IF(ISNUMBER('Ambient Data'!E23),'Mixed Values'!AN26,"*")</f>
        <v>*</v>
      </c>
      <c r="G21" s="12">
        <f>IF(ISNUMBER('Ambient Data'!F23),'Ambient Data'!F23,"*")</f>
        <v>10</v>
      </c>
      <c r="H21" s="12" t="str">
        <f>IF(ISNUMBER('Ambient Data'!G23),'Mixed Values'!AO26,"*")</f>
        <v>*</v>
      </c>
      <c r="I21" s="12" t="str">
        <f>IF(ISNUMBER('Ambient Data'!H23),'Mixed Values'!AP26,"*")</f>
        <v>*</v>
      </c>
      <c r="J21" s="12" t="str">
        <f>IF(ISNUMBER('Ambient Data'!I23),'Mixed Values'!AQ26,"*")</f>
        <v>*</v>
      </c>
      <c r="K21" s="12" t="str">
        <f>IF(ISNUMBER('Ambient Data'!J23),'Mixed Values'!AR26,"*")</f>
        <v>*</v>
      </c>
      <c r="L21" s="12" t="str">
        <f>IF(ISNUMBER('Ambient Data'!K23),'Mixed Values'!AS26,"*")</f>
        <v>*</v>
      </c>
      <c r="M21" s="12" t="str">
        <f>IF(ISNUMBER('Ambient Data'!L23),'Mixed Values'!AT26,"*")</f>
        <v>*</v>
      </c>
      <c r="N21" s="12" t="str">
        <f>IF(ISNUMBER('Ambient Data'!M23),'Mixed Values'!AM26,"*")</f>
        <v>*</v>
      </c>
      <c r="O21" s="41">
        <f>IF(ISNUMBER('Ambient Data'!N23),'Ambient Data'!N23,"*")</f>
        <v>9.9999999999999995E-7</v>
      </c>
      <c r="P21" s="2"/>
      <c r="Q21" s="131" t="s">
        <v>28</v>
      </c>
      <c r="R21" s="79" t="s">
        <v>28</v>
      </c>
      <c r="S21" s="79" t="s">
        <v>28</v>
      </c>
      <c r="T21" s="79" t="s">
        <v>28</v>
      </c>
      <c r="U21" s="79" t="s">
        <v>28</v>
      </c>
      <c r="V21" s="79" t="s">
        <v>28</v>
      </c>
      <c r="W21" s="79" t="s">
        <v>28</v>
      </c>
      <c r="X21" s="2"/>
      <c r="Y21" s="80" t="str">
        <f t="shared" si="0"/>
        <v>*</v>
      </c>
      <c r="Z21" s="2"/>
      <c r="AA21" s="2"/>
      <c r="AB21" s="2" t="s">
        <v>32</v>
      </c>
      <c r="AC21" s="211" t="str">
        <f>IF(ISNUMBER(Y$5),MAX(Y$5:Y$42),"*")</f>
        <v>*</v>
      </c>
      <c r="AD21" s="2"/>
      <c r="AE21" s="2"/>
      <c r="AF21" s="2"/>
      <c r="AG21" s="2"/>
      <c r="AH21" s="2"/>
      <c r="AI21" s="2"/>
    </row>
    <row r="22" spans="1:35">
      <c r="A22" s="70" t="str">
        <f>IF('Ambient Data'!A24="*","*",'Ambient Data'!A24)</f>
        <v>*</v>
      </c>
      <c r="B22" s="42" t="str">
        <f>IF(ISTEXT('Ambient Data'!B24),'Ambient Data'!B24,"*")</f>
        <v>*</v>
      </c>
      <c r="C22" s="12" t="str">
        <f>IF(ISNUMBER('Ambient Data'!C24),'Mixed Values'!AK27,"*")</f>
        <v>*</v>
      </c>
      <c r="D22" s="12" t="str">
        <f>IF(ISNUMBER('Ambient Data'!D24),'Mixed Values'!AL27,"*")</f>
        <v>*</v>
      </c>
      <c r="E22" s="211">
        <v>999</v>
      </c>
      <c r="F22" s="12" t="str">
        <f>IF(ISNUMBER('Ambient Data'!E24),'Mixed Values'!AN27,"*")</f>
        <v>*</v>
      </c>
      <c r="G22" s="12">
        <f>IF(ISNUMBER('Ambient Data'!F24),'Ambient Data'!F24,"*")</f>
        <v>10</v>
      </c>
      <c r="H22" s="12" t="str">
        <f>IF(ISNUMBER('Ambient Data'!G24),'Mixed Values'!AO27,"*")</f>
        <v>*</v>
      </c>
      <c r="I22" s="12" t="str">
        <f>IF(ISNUMBER('Ambient Data'!H24),'Mixed Values'!AP27,"*")</f>
        <v>*</v>
      </c>
      <c r="J22" s="12" t="str">
        <f>IF(ISNUMBER('Ambient Data'!I24),'Mixed Values'!AQ27,"*")</f>
        <v>*</v>
      </c>
      <c r="K22" s="12" t="str">
        <f>IF(ISNUMBER('Ambient Data'!J24),'Mixed Values'!AR27,"*")</f>
        <v>*</v>
      </c>
      <c r="L22" s="12" t="str">
        <f>IF(ISNUMBER('Ambient Data'!K24),'Mixed Values'!AS27,"*")</f>
        <v>*</v>
      </c>
      <c r="M22" s="12" t="str">
        <f>IF(ISNUMBER('Ambient Data'!L24),'Mixed Values'!AT27,"*")</f>
        <v>*</v>
      </c>
      <c r="N22" s="12" t="str">
        <f>IF(ISNUMBER('Ambient Data'!M24),'Mixed Values'!AM27,"*")</f>
        <v>*</v>
      </c>
      <c r="O22" s="41">
        <f>IF(ISNUMBER('Ambient Data'!N24),'Ambient Data'!N24,"*")</f>
        <v>9.9999999999999995E-7</v>
      </c>
      <c r="P22" s="2"/>
      <c r="Q22" s="131" t="s">
        <v>28</v>
      </c>
      <c r="R22" s="79" t="s">
        <v>28</v>
      </c>
      <c r="S22" s="79" t="s">
        <v>28</v>
      </c>
      <c r="T22" s="79" t="s">
        <v>28</v>
      </c>
      <c r="U22" s="79" t="s">
        <v>28</v>
      </c>
      <c r="V22" s="79" t="s">
        <v>28</v>
      </c>
      <c r="W22" s="79" t="s">
        <v>28</v>
      </c>
      <c r="X22" s="2"/>
      <c r="Y22" s="80" t="str">
        <f t="shared" si="0"/>
        <v>*</v>
      </c>
      <c r="Z22" s="2"/>
      <c r="AA22" s="2"/>
      <c r="AB22" s="2" t="s">
        <v>31</v>
      </c>
      <c r="AC22" s="211" t="str">
        <f>IF(ISNUMBER(Y$5),MIN(Y$5:Y$42),"*")</f>
        <v>*</v>
      </c>
      <c r="AD22" s="2"/>
      <c r="AE22" s="2"/>
      <c r="AF22" s="2"/>
      <c r="AG22" s="2"/>
      <c r="AH22" s="2"/>
      <c r="AI22" s="2"/>
    </row>
    <row r="23" spans="1:35">
      <c r="A23" s="70" t="str">
        <f>IF('Ambient Data'!A25="*","*",'Ambient Data'!A25)</f>
        <v>*</v>
      </c>
      <c r="B23" s="42" t="str">
        <f>IF(ISTEXT('Ambient Data'!B25),'Ambient Data'!B25,"*")</f>
        <v>*</v>
      </c>
      <c r="C23" s="12" t="str">
        <f>IF(ISNUMBER('Ambient Data'!C25),'Mixed Values'!AK28,"*")</f>
        <v>*</v>
      </c>
      <c r="D23" s="12" t="str">
        <f>IF(ISNUMBER('Ambient Data'!D25),'Mixed Values'!AL28,"*")</f>
        <v>*</v>
      </c>
      <c r="E23" s="211">
        <v>999</v>
      </c>
      <c r="F23" s="12" t="str">
        <f>IF(ISNUMBER('Ambient Data'!E25),'Mixed Values'!AN28,"*")</f>
        <v>*</v>
      </c>
      <c r="G23" s="12">
        <f>IF(ISNUMBER('Ambient Data'!F25),'Ambient Data'!F25,"*")</f>
        <v>10</v>
      </c>
      <c r="H23" s="12" t="str">
        <f>IF(ISNUMBER('Ambient Data'!G25),'Mixed Values'!AO28,"*")</f>
        <v>*</v>
      </c>
      <c r="I23" s="12" t="str">
        <f>IF(ISNUMBER('Ambient Data'!H25),'Mixed Values'!AP28,"*")</f>
        <v>*</v>
      </c>
      <c r="J23" s="12" t="str">
        <f>IF(ISNUMBER('Ambient Data'!I25),'Mixed Values'!AQ28,"*")</f>
        <v>*</v>
      </c>
      <c r="K23" s="12" t="str">
        <f>IF(ISNUMBER('Ambient Data'!J25),'Mixed Values'!AR28,"*")</f>
        <v>*</v>
      </c>
      <c r="L23" s="12" t="str">
        <f>IF(ISNUMBER('Ambient Data'!K25),'Mixed Values'!AS28,"*")</f>
        <v>*</v>
      </c>
      <c r="M23" s="12" t="str">
        <f>IF(ISNUMBER('Ambient Data'!L25),'Mixed Values'!AT28,"*")</f>
        <v>*</v>
      </c>
      <c r="N23" s="12" t="str">
        <f>IF(ISNUMBER('Ambient Data'!M25),'Mixed Values'!AM28,"*")</f>
        <v>*</v>
      </c>
      <c r="O23" s="41">
        <f>IF(ISNUMBER('Ambient Data'!N25),'Ambient Data'!N25,"*")</f>
        <v>9.9999999999999995E-7</v>
      </c>
      <c r="P23" s="2"/>
      <c r="Q23" s="131" t="s">
        <v>28</v>
      </c>
      <c r="R23" s="79" t="s">
        <v>28</v>
      </c>
      <c r="S23" s="79" t="s">
        <v>28</v>
      </c>
      <c r="T23" s="79" t="s">
        <v>28</v>
      </c>
      <c r="U23" s="79" t="s">
        <v>28</v>
      </c>
      <c r="V23" s="79" t="s">
        <v>28</v>
      </c>
      <c r="W23" s="79" t="s">
        <v>28</v>
      </c>
      <c r="X23" s="2"/>
      <c r="Y23" s="80" t="str">
        <f t="shared" si="0"/>
        <v>*</v>
      </c>
      <c r="Z23" s="2"/>
      <c r="AA23" s="2"/>
      <c r="AB23" s="2" t="s">
        <v>96</v>
      </c>
      <c r="AC23" s="211" t="str">
        <f>IF(ISNUMBER(Y5),COUNT(Y5:Y42),"*")</f>
        <v>*</v>
      </c>
      <c r="AD23" s="2"/>
      <c r="AE23" s="2"/>
      <c r="AF23" s="2"/>
      <c r="AG23" s="2"/>
      <c r="AH23" s="2"/>
      <c r="AI23" s="2"/>
    </row>
    <row r="24" spans="1:35">
      <c r="A24" s="70" t="str">
        <f>IF('Ambient Data'!A26="*","*",'Ambient Data'!A26)</f>
        <v>*</v>
      </c>
      <c r="B24" s="42" t="str">
        <f>IF(ISTEXT('Ambient Data'!B26),'Ambient Data'!B26,"*")</f>
        <v>*</v>
      </c>
      <c r="C24" s="12" t="str">
        <f>IF(ISNUMBER('Ambient Data'!C26),'Mixed Values'!AK29,"*")</f>
        <v>*</v>
      </c>
      <c r="D24" s="12" t="str">
        <f>IF(ISNUMBER('Ambient Data'!D26),'Mixed Values'!AL29,"*")</f>
        <v>*</v>
      </c>
      <c r="E24" s="211">
        <v>999</v>
      </c>
      <c r="F24" s="12" t="str">
        <f>IF(ISNUMBER('Ambient Data'!E26),'Mixed Values'!AN29,"*")</f>
        <v>*</v>
      </c>
      <c r="G24" s="12">
        <f>IF(ISNUMBER('Ambient Data'!F26),'Ambient Data'!F26,"*")</f>
        <v>10</v>
      </c>
      <c r="H24" s="12" t="str">
        <f>IF(ISNUMBER('Ambient Data'!G26),'Mixed Values'!AO29,"*")</f>
        <v>*</v>
      </c>
      <c r="I24" s="12" t="str">
        <f>IF(ISNUMBER('Ambient Data'!H26),'Mixed Values'!AP29,"*")</f>
        <v>*</v>
      </c>
      <c r="J24" s="12" t="str">
        <f>IF(ISNUMBER('Ambient Data'!I26),'Mixed Values'!AQ29,"*")</f>
        <v>*</v>
      </c>
      <c r="K24" s="12" t="str">
        <f>IF(ISNUMBER('Ambient Data'!J26),'Mixed Values'!AR29,"*")</f>
        <v>*</v>
      </c>
      <c r="L24" s="12" t="str">
        <f>IF(ISNUMBER('Ambient Data'!K26),'Mixed Values'!AS29,"*")</f>
        <v>*</v>
      </c>
      <c r="M24" s="12" t="str">
        <f>IF(ISNUMBER('Ambient Data'!L26),'Mixed Values'!AT29,"*")</f>
        <v>*</v>
      </c>
      <c r="N24" s="12" t="str">
        <f>IF(ISNUMBER('Ambient Data'!M26),'Mixed Values'!AM29,"*")</f>
        <v>*</v>
      </c>
      <c r="O24" s="41">
        <f>IF(ISNUMBER('Ambient Data'!N26),'Ambient Data'!N26,"*")</f>
        <v>9.9999999999999995E-7</v>
      </c>
      <c r="P24" s="2"/>
      <c r="Q24" s="131" t="s">
        <v>28</v>
      </c>
      <c r="R24" s="79" t="s">
        <v>28</v>
      </c>
      <c r="S24" s="79" t="s">
        <v>28</v>
      </c>
      <c r="T24" s="79" t="s">
        <v>28</v>
      </c>
      <c r="U24" s="79" t="s">
        <v>28</v>
      </c>
      <c r="V24" s="79" t="s">
        <v>28</v>
      </c>
      <c r="W24" s="79" t="s">
        <v>28</v>
      </c>
      <c r="X24" s="2"/>
      <c r="Y24" s="80" t="str">
        <f t="shared" si="0"/>
        <v>*</v>
      </c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>
      <c r="A25" s="70" t="str">
        <f>IF('Ambient Data'!A27="*","*",'Ambient Data'!A27)</f>
        <v>*</v>
      </c>
      <c r="B25" s="42" t="str">
        <f>IF(ISTEXT('Ambient Data'!B27),'Ambient Data'!B27,"*")</f>
        <v>*</v>
      </c>
      <c r="C25" s="12" t="str">
        <f>IF(ISNUMBER('Ambient Data'!C27),'Mixed Values'!AK30,"*")</f>
        <v>*</v>
      </c>
      <c r="D25" s="12" t="str">
        <f>IF(ISNUMBER('Ambient Data'!D27),'Mixed Values'!AL30,"*")</f>
        <v>*</v>
      </c>
      <c r="E25" s="211">
        <v>999</v>
      </c>
      <c r="F25" s="12" t="str">
        <f>IF(ISNUMBER('Ambient Data'!E27),'Mixed Values'!AN30,"*")</f>
        <v>*</v>
      </c>
      <c r="G25" s="12">
        <f>IF(ISNUMBER('Ambient Data'!F27),'Ambient Data'!F27,"*")</f>
        <v>10</v>
      </c>
      <c r="H25" s="12" t="str">
        <f>IF(ISNUMBER('Ambient Data'!G27),'Mixed Values'!AO30,"*")</f>
        <v>*</v>
      </c>
      <c r="I25" s="12" t="str">
        <f>IF(ISNUMBER('Ambient Data'!H27),'Mixed Values'!AP30,"*")</f>
        <v>*</v>
      </c>
      <c r="J25" s="12" t="str">
        <f>IF(ISNUMBER('Ambient Data'!I27),'Mixed Values'!AQ30,"*")</f>
        <v>*</v>
      </c>
      <c r="K25" s="12" t="str">
        <f>IF(ISNUMBER('Ambient Data'!J27),'Mixed Values'!AR30,"*")</f>
        <v>*</v>
      </c>
      <c r="L25" s="12" t="str">
        <f>IF(ISNUMBER('Ambient Data'!K27),'Mixed Values'!AS30,"*")</f>
        <v>*</v>
      </c>
      <c r="M25" s="12" t="str">
        <f>IF(ISNUMBER('Ambient Data'!L27),'Mixed Values'!AT30,"*")</f>
        <v>*</v>
      </c>
      <c r="N25" s="12" t="str">
        <f>IF(ISNUMBER('Ambient Data'!M27),'Mixed Values'!AM30,"*")</f>
        <v>*</v>
      </c>
      <c r="O25" s="41">
        <f>IF(ISNUMBER('Ambient Data'!N27),'Ambient Data'!N27,"*")</f>
        <v>9.9999999999999995E-7</v>
      </c>
      <c r="P25" s="2"/>
      <c r="Q25" s="131" t="s">
        <v>28</v>
      </c>
      <c r="R25" s="79" t="s">
        <v>28</v>
      </c>
      <c r="S25" s="79" t="s">
        <v>28</v>
      </c>
      <c r="T25" s="79" t="s">
        <v>28</v>
      </c>
      <c r="U25" s="79" t="s">
        <v>28</v>
      </c>
      <c r="V25" s="79" t="s">
        <v>28</v>
      </c>
      <c r="W25" s="79" t="s">
        <v>28</v>
      </c>
      <c r="X25" s="2"/>
      <c r="Y25" s="196" t="str">
        <f t="shared" si="0"/>
        <v>*</v>
      </c>
      <c r="Z25" s="2"/>
      <c r="AA25" s="197"/>
      <c r="AB25" s="2"/>
      <c r="AC25" s="2"/>
      <c r="AD25" s="2"/>
      <c r="AE25" s="2"/>
      <c r="AF25" s="2"/>
      <c r="AG25" s="2"/>
      <c r="AH25" s="2"/>
      <c r="AI25" s="2"/>
    </row>
    <row r="26" spans="1:35">
      <c r="A26" s="70" t="str">
        <f>IF('Ambient Data'!A28="*","*",'Ambient Data'!A28)</f>
        <v>*</v>
      </c>
      <c r="B26" s="42" t="str">
        <f>IF(ISTEXT('Ambient Data'!B28),'Ambient Data'!B28,"*")</f>
        <v>*</v>
      </c>
      <c r="C26" s="12" t="str">
        <f>IF(ISNUMBER('Ambient Data'!C28),'Mixed Values'!AK31,"*")</f>
        <v>*</v>
      </c>
      <c r="D26" s="12" t="str">
        <f>IF(ISNUMBER('Ambient Data'!D28),'Mixed Values'!AL31,"*")</f>
        <v>*</v>
      </c>
      <c r="E26" s="211">
        <v>999</v>
      </c>
      <c r="F26" s="12" t="str">
        <f>IF(ISNUMBER('Ambient Data'!E28),'Mixed Values'!AN31,"*")</f>
        <v>*</v>
      </c>
      <c r="G26" s="12">
        <f>IF(ISNUMBER('Ambient Data'!F28),'Ambient Data'!F28,"*")</f>
        <v>10</v>
      </c>
      <c r="H26" s="12" t="str">
        <f>IF(ISNUMBER('Ambient Data'!G28),'Mixed Values'!AO31,"*")</f>
        <v>*</v>
      </c>
      <c r="I26" s="12" t="str">
        <f>IF(ISNUMBER('Ambient Data'!H28),'Mixed Values'!AP31,"*")</f>
        <v>*</v>
      </c>
      <c r="J26" s="12" t="str">
        <f>IF(ISNUMBER('Ambient Data'!I28),'Mixed Values'!AQ31,"*")</f>
        <v>*</v>
      </c>
      <c r="K26" s="12" t="str">
        <f>IF(ISNUMBER('Ambient Data'!J28),'Mixed Values'!AR31,"*")</f>
        <v>*</v>
      </c>
      <c r="L26" s="12" t="str">
        <f>IF(ISNUMBER('Ambient Data'!K28),'Mixed Values'!AS31,"*")</f>
        <v>*</v>
      </c>
      <c r="M26" s="12" t="str">
        <f>IF(ISNUMBER('Ambient Data'!L28),'Mixed Values'!AT31,"*")</f>
        <v>*</v>
      </c>
      <c r="N26" s="12" t="str">
        <f>IF(ISNUMBER('Ambient Data'!M28),'Mixed Values'!AM31,"*")</f>
        <v>*</v>
      </c>
      <c r="O26" s="41">
        <f>IF(ISNUMBER('Ambient Data'!N28),'Ambient Data'!N28,"*")</f>
        <v>9.9999999999999995E-7</v>
      </c>
      <c r="P26" s="2"/>
      <c r="Q26" s="131" t="s">
        <v>28</v>
      </c>
      <c r="R26" s="79" t="s">
        <v>28</v>
      </c>
      <c r="S26" s="79" t="s">
        <v>28</v>
      </c>
      <c r="T26" s="79" t="s">
        <v>28</v>
      </c>
      <c r="U26" s="79" t="s">
        <v>28</v>
      </c>
      <c r="V26" s="79" t="s">
        <v>28</v>
      </c>
      <c r="W26" s="79" t="s">
        <v>28</v>
      </c>
      <c r="X26" s="2"/>
      <c r="Y26" s="196" t="str">
        <f t="shared" si="0"/>
        <v>*</v>
      </c>
      <c r="Z26" s="2"/>
      <c r="AA26" s="2"/>
      <c r="AB26" s="10"/>
      <c r="AC26" s="2"/>
      <c r="AD26" s="2"/>
      <c r="AE26" s="2"/>
      <c r="AF26" s="2"/>
      <c r="AG26" s="2"/>
      <c r="AH26" s="2"/>
      <c r="AI26" s="2"/>
    </row>
    <row r="27" spans="1:35">
      <c r="A27" s="70" t="str">
        <f>IF('Ambient Data'!A29="*","*",'Ambient Data'!A29)</f>
        <v>*</v>
      </c>
      <c r="B27" s="42" t="str">
        <f>IF(ISTEXT('Ambient Data'!B29),'Ambient Data'!B29,"*")</f>
        <v>*</v>
      </c>
      <c r="C27" s="12" t="str">
        <f>IF(ISNUMBER('Ambient Data'!C29),'Mixed Values'!AK32,"*")</f>
        <v>*</v>
      </c>
      <c r="D27" s="12" t="str">
        <f>IF(ISNUMBER('Ambient Data'!D29),'Mixed Values'!AL32,"*")</f>
        <v>*</v>
      </c>
      <c r="E27" s="211">
        <v>999</v>
      </c>
      <c r="F27" s="12" t="str">
        <f>IF(ISNUMBER('Ambient Data'!E29),'Mixed Values'!AN32,"*")</f>
        <v>*</v>
      </c>
      <c r="G27" s="12">
        <f>IF(ISNUMBER('Ambient Data'!F29),'Ambient Data'!F29,"*")</f>
        <v>10</v>
      </c>
      <c r="H27" s="12" t="str">
        <f>IF(ISNUMBER('Ambient Data'!G29),'Mixed Values'!AO32,"*")</f>
        <v>*</v>
      </c>
      <c r="I27" s="12" t="str">
        <f>IF(ISNUMBER('Ambient Data'!H29),'Mixed Values'!AP32,"*")</f>
        <v>*</v>
      </c>
      <c r="J27" s="12" t="str">
        <f>IF(ISNUMBER('Ambient Data'!I29),'Mixed Values'!AQ32,"*")</f>
        <v>*</v>
      </c>
      <c r="K27" s="12" t="str">
        <f>IF(ISNUMBER('Ambient Data'!J29),'Mixed Values'!AR32,"*")</f>
        <v>*</v>
      </c>
      <c r="L27" s="12" t="str">
        <f>IF(ISNUMBER('Ambient Data'!K29),'Mixed Values'!AS32,"*")</f>
        <v>*</v>
      </c>
      <c r="M27" s="12" t="str">
        <f>IF(ISNUMBER('Ambient Data'!L29),'Mixed Values'!AT32,"*")</f>
        <v>*</v>
      </c>
      <c r="N27" s="12" t="str">
        <f>IF(ISNUMBER('Ambient Data'!M29),'Mixed Values'!AM32,"*")</f>
        <v>*</v>
      </c>
      <c r="O27" s="41">
        <f>IF(ISNUMBER('Ambient Data'!N29),'Ambient Data'!N29,"*")</f>
        <v>9.9999999999999995E-7</v>
      </c>
      <c r="P27" s="2"/>
      <c r="Q27" s="131" t="s">
        <v>28</v>
      </c>
      <c r="R27" s="79" t="s">
        <v>28</v>
      </c>
      <c r="S27" s="79" t="s">
        <v>28</v>
      </c>
      <c r="T27" s="79" t="s">
        <v>28</v>
      </c>
      <c r="U27" s="79" t="s">
        <v>28</v>
      </c>
      <c r="V27" s="79" t="s">
        <v>28</v>
      </c>
      <c r="W27" s="79" t="s">
        <v>28</v>
      </c>
      <c r="X27" s="2"/>
      <c r="Y27" s="196" t="str">
        <f t="shared" si="0"/>
        <v>*</v>
      </c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35">
      <c r="A28" s="70" t="str">
        <f>IF('Ambient Data'!A30="*","*",'Ambient Data'!A30)</f>
        <v>*</v>
      </c>
      <c r="B28" s="42" t="str">
        <f>IF(ISTEXT('Ambient Data'!B30),'Ambient Data'!B30,"*")</f>
        <v>*</v>
      </c>
      <c r="C28" s="12" t="str">
        <f>IF(ISNUMBER('Ambient Data'!C30),'Mixed Values'!AK33,"*")</f>
        <v>*</v>
      </c>
      <c r="D28" s="12" t="str">
        <f>IF(ISNUMBER('Ambient Data'!D30),'Mixed Values'!AL33,"*")</f>
        <v>*</v>
      </c>
      <c r="E28" s="211">
        <v>999</v>
      </c>
      <c r="F28" s="12" t="str">
        <f>IF(ISNUMBER('Ambient Data'!E30),'Mixed Values'!AN33,"*")</f>
        <v>*</v>
      </c>
      <c r="G28" s="12">
        <f>IF(ISNUMBER('Ambient Data'!F30),'Ambient Data'!F30,"*")</f>
        <v>10</v>
      </c>
      <c r="H28" s="12" t="str">
        <f>IF(ISNUMBER('Ambient Data'!G30),'Mixed Values'!AO33,"*")</f>
        <v>*</v>
      </c>
      <c r="I28" s="12" t="str">
        <f>IF(ISNUMBER('Ambient Data'!H30),'Mixed Values'!AP33,"*")</f>
        <v>*</v>
      </c>
      <c r="J28" s="12" t="str">
        <f>IF(ISNUMBER('Ambient Data'!I30),'Mixed Values'!AQ33,"*")</f>
        <v>*</v>
      </c>
      <c r="K28" s="12" t="str">
        <f>IF(ISNUMBER('Ambient Data'!J30),'Mixed Values'!AR33,"*")</f>
        <v>*</v>
      </c>
      <c r="L28" s="12" t="str">
        <f>IF(ISNUMBER('Ambient Data'!K30),'Mixed Values'!AS33,"*")</f>
        <v>*</v>
      </c>
      <c r="M28" s="12" t="str">
        <f>IF(ISNUMBER('Ambient Data'!L30),'Mixed Values'!AT33,"*")</f>
        <v>*</v>
      </c>
      <c r="N28" s="12" t="str">
        <f>IF(ISNUMBER('Ambient Data'!M30),'Mixed Values'!AM33,"*")</f>
        <v>*</v>
      </c>
      <c r="O28" s="41">
        <f>IF(ISNUMBER('Ambient Data'!N30),'Ambient Data'!N30,"*")</f>
        <v>9.9999999999999995E-7</v>
      </c>
      <c r="P28" s="2"/>
      <c r="Q28" s="131" t="s">
        <v>28</v>
      </c>
      <c r="R28" s="79" t="s">
        <v>28</v>
      </c>
      <c r="S28" s="79" t="s">
        <v>28</v>
      </c>
      <c r="T28" s="79" t="s">
        <v>28</v>
      </c>
      <c r="U28" s="79" t="s">
        <v>28</v>
      </c>
      <c r="V28" s="79" t="s">
        <v>28</v>
      </c>
      <c r="W28" s="79" t="s">
        <v>28</v>
      </c>
      <c r="X28" s="2"/>
      <c r="Y28" s="196" t="str">
        <f t="shared" si="0"/>
        <v>*</v>
      </c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>
      <c r="A29" s="70" t="str">
        <f>IF('Ambient Data'!A31="*","*",'Ambient Data'!A31)</f>
        <v>*</v>
      </c>
      <c r="B29" s="42" t="str">
        <f>IF(ISTEXT('Ambient Data'!B31),'Ambient Data'!B31,"*")</f>
        <v>*</v>
      </c>
      <c r="C29" s="12" t="str">
        <f>IF(ISNUMBER('Ambient Data'!C31),'Mixed Values'!AK34,"*")</f>
        <v>*</v>
      </c>
      <c r="D29" s="12" t="str">
        <f>IF(ISNUMBER('Ambient Data'!D31),'Mixed Values'!AL34,"*")</f>
        <v>*</v>
      </c>
      <c r="E29" s="211">
        <v>999</v>
      </c>
      <c r="F29" s="12" t="str">
        <f>IF(ISNUMBER('Ambient Data'!E31),'Mixed Values'!AN34,"*")</f>
        <v>*</v>
      </c>
      <c r="G29" s="12">
        <f>IF(ISNUMBER('Ambient Data'!F31),'Ambient Data'!F31,"*")</f>
        <v>10</v>
      </c>
      <c r="H29" s="12" t="str">
        <f>IF(ISNUMBER('Ambient Data'!G31),'Mixed Values'!AO34,"*")</f>
        <v>*</v>
      </c>
      <c r="I29" s="12" t="str">
        <f>IF(ISNUMBER('Ambient Data'!H31),'Mixed Values'!AP34,"*")</f>
        <v>*</v>
      </c>
      <c r="J29" s="12" t="str">
        <f>IF(ISNUMBER('Ambient Data'!I31),'Mixed Values'!AQ34,"*")</f>
        <v>*</v>
      </c>
      <c r="K29" s="12" t="str">
        <f>IF(ISNUMBER('Ambient Data'!J31),'Mixed Values'!AR34,"*")</f>
        <v>*</v>
      </c>
      <c r="L29" s="12" t="str">
        <f>IF(ISNUMBER('Ambient Data'!K31),'Mixed Values'!AS34,"*")</f>
        <v>*</v>
      </c>
      <c r="M29" s="12" t="str">
        <f>IF(ISNUMBER('Ambient Data'!L31),'Mixed Values'!AT34,"*")</f>
        <v>*</v>
      </c>
      <c r="N29" s="12" t="str">
        <f>IF(ISNUMBER('Ambient Data'!M31),'Mixed Values'!AM34,"*")</f>
        <v>*</v>
      </c>
      <c r="O29" s="41">
        <f>IF(ISNUMBER('Ambient Data'!N31),'Ambient Data'!N31,"*")</f>
        <v>9.9999999999999995E-7</v>
      </c>
      <c r="P29" s="2"/>
      <c r="Q29" s="131" t="s">
        <v>28</v>
      </c>
      <c r="R29" s="79" t="s">
        <v>28</v>
      </c>
      <c r="S29" s="79" t="s">
        <v>28</v>
      </c>
      <c r="T29" s="79" t="s">
        <v>28</v>
      </c>
      <c r="U29" s="79" t="s">
        <v>28</v>
      </c>
      <c r="V29" s="79" t="s">
        <v>28</v>
      </c>
      <c r="W29" s="79" t="s">
        <v>28</v>
      </c>
      <c r="X29" s="2"/>
      <c r="Y29" s="80" t="str">
        <f t="shared" si="0"/>
        <v>*</v>
      </c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>
      <c r="A30" s="70" t="str">
        <f>IF('Ambient Data'!A32="*","*",'Ambient Data'!A32)</f>
        <v>*</v>
      </c>
      <c r="B30" s="42" t="str">
        <f>IF(ISTEXT('Ambient Data'!B32),'Ambient Data'!B32,"*")</f>
        <v>*</v>
      </c>
      <c r="C30" s="12" t="str">
        <f>IF(ISNUMBER('Ambient Data'!C32),'Mixed Values'!AK35,"*")</f>
        <v>*</v>
      </c>
      <c r="D30" s="12" t="str">
        <f>IF(ISNUMBER('Ambient Data'!D32),'Mixed Values'!AL35,"*")</f>
        <v>*</v>
      </c>
      <c r="E30" s="211">
        <v>999</v>
      </c>
      <c r="F30" s="12" t="str">
        <f>IF(ISNUMBER('Ambient Data'!E32),'Mixed Values'!AN35,"*")</f>
        <v>*</v>
      </c>
      <c r="G30" s="12">
        <f>IF(ISNUMBER('Ambient Data'!F32),'Ambient Data'!F32,"*")</f>
        <v>10</v>
      </c>
      <c r="H30" s="12" t="str">
        <f>IF(ISNUMBER('Ambient Data'!G32),'Mixed Values'!AO35,"*")</f>
        <v>*</v>
      </c>
      <c r="I30" s="12" t="str">
        <f>IF(ISNUMBER('Ambient Data'!H32),'Mixed Values'!AP35,"*")</f>
        <v>*</v>
      </c>
      <c r="J30" s="12" t="str">
        <f>IF(ISNUMBER('Ambient Data'!I32),'Mixed Values'!AQ35,"*")</f>
        <v>*</v>
      </c>
      <c r="K30" s="12" t="str">
        <f>IF(ISNUMBER('Ambient Data'!J32),'Mixed Values'!AR35,"*")</f>
        <v>*</v>
      </c>
      <c r="L30" s="12" t="str">
        <f>IF(ISNUMBER('Ambient Data'!K32),'Mixed Values'!AS35,"*")</f>
        <v>*</v>
      </c>
      <c r="M30" s="12" t="str">
        <f>IF(ISNUMBER('Ambient Data'!L32),'Mixed Values'!AT35,"*")</f>
        <v>*</v>
      </c>
      <c r="N30" s="12" t="str">
        <f>IF(ISNUMBER('Ambient Data'!M32),'Mixed Values'!AM35,"*")</f>
        <v>*</v>
      </c>
      <c r="O30" s="41">
        <f>IF(ISNUMBER('Ambient Data'!N32),'Ambient Data'!N32,"*")</f>
        <v>9.9999999999999995E-7</v>
      </c>
      <c r="P30" s="2"/>
      <c r="Q30" s="131" t="s">
        <v>28</v>
      </c>
      <c r="R30" s="79" t="s">
        <v>28</v>
      </c>
      <c r="S30" s="79" t="s">
        <v>28</v>
      </c>
      <c r="T30" s="79" t="s">
        <v>28</v>
      </c>
      <c r="U30" s="79" t="s">
        <v>28</v>
      </c>
      <c r="V30" s="79" t="s">
        <v>28</v>
      </c>
      <c r="W30" s="79" t="s">
        <v>28</v>
      </c>
      <c r="X30" s="2"/>
      <c r="Y30" s="80" t="str">
        <f t="shared" si="0"/>
        <v>*</v>
      </c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>
      <c r="A31" s="70" t="str">
        <f>IF('Ambient Data'!A33="*","*",'Ambient Data'!A33)</f>
        <v>*</v>
      </c>
      <c r="B31" s="42" t="str">
        <f>IF(ISTEXT('Ambient Data'!B33),'Ambient Data'!B33,"*")</f>
        <v>*</v>
      </c>
      <c r="C31" s="12" t="str">
        <f>IF(ISNUMBER('Ambient Data'!C33),'Mixed Values'!AK36,"*")</f>
        <v>*</v>
      </c>
      <c r="D31" s="12" t="str">
        <f>IF(ISNUMBER('Ambient Data'!D33),'Mixed Values'!AL36,"*")</f>
        <v>*</v>
      </c>
      <c r="E31" s="211">
        <v>999</v>
      </c>
      <c r="F31" s="12" t="str">
        <f>IF(ISNUMBER('Ambient Data'!E33),'Mixed Values'!AN36,"*")</f>
        <v>*</v>
      </c>
      <c r="G31" s="12">
        <f>IF(ISNUMBER('Ambient Data'!F33),'Ambient Data'!F33,"*")</f>
        <v>10</v>
      </c>
      <c r="H31" s="12" t="str">
        <f>IF(ISNUMBER('Ambient Data'!G33),'Mixed Values'!AO36,"*")</f>
        <v>*</v>
      </c>
      <c r="I31" s="12" t="str">
        <f>IF(ISNUMBER('Ambient Data'!H33),'Mixed Values'!AP36,"*")</f>
        <v>*</v>
      </c>
      <c r="J31" s="12" t="str">
        <f>IF(ISNUMBER('Ambient Data'!I33),'Mixed Values'!AQ36,"*")</f>
        <v>*</v>
      </c>
      <c r="K31" s="12" t="str">
        <f>IF(ISNUMBER('Ambient Data'!J33),'Mixed Values'!AR36,"*")</f>
        <v>*</v>
      </c>
      <c r="L31" s="12" t="str">
        <f>IF(ISNUMBER('Ambient Data'!K33),'Mixed Values'!AS36,"*")</f>
        <v>*</v>
      </c>
      <c r="M31" s="12" t="str">
        <f>IF(ISNUMBER('Ambient Data'!L33),'Mixed Values'!AT36,"*")</f>
        <v>*</v>
      </c>
      <c r="N31" s="12" t="str">
        <f>IF(ISNUMBER('Ambient Data'!M33),'Mixed Values'!AM36,"*")</f>
        <v>*</v>
      </c>
      <c r="O31" s="41">
        <f>IF(ISNUMBER('Ambient Data'!N33),'Ambient Data'!N33,"*")</f>
        <v>9.9999999999999995E-7</v>
      </c>
      <c r="P31" s="2"/>
      <c r="Q31" s="131" t="s">
        <v>28</v>
      </c>
      <c r="R31" s="79" t="s">
        <v>28</v>
      </c>
      <c r="S31" s="79" t="s">
        <v>28</v>
      </c>
      <c r="T31" s="79" t="s">
        <v>28</v>
      </c>
      <c r="U31" s="79" t="s">
        <v>28</v>
      </c>
      <c r="V31" s="79" t="s">
        <v>28</v>
      </c>
      <c r="W31" s="79" t="s">
        <v>28</v>
      </c>
      <c r="X31" s="2"/>
      <c r="Y31" s="80" t="str">
        <f t="shared" si="0"/>
        <v>*</v>
      </c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>
      <c r="A32" s="70" t="str">
        <f>IF('Ambient Data'!A34="*","*",'Ambient Data'!A34)</f>
        <v>*</v>
      </c>
      <c r="B32" s="42" t="str">
        <f>IF(ISTEXT('Ambient Data'!B34),'Ambient Data'!B34,"*")</f>
        <v>*</v>
      </c>
      <c r="C32" s="12" t="str">
        <f>IF(ISNUMBER('Ambient Data'!C34),'Mixed Values'!AK37,"*")</f>
        <v>*</v>
      </c>
      <c r="D32" s="12" t="str">
        <f>IF(ISNUMBER('Ambient Data'!D34),'Mixed Values'!AL37,"*")</f>
        <v>*</v>
      </c>
      <c r="E32" s="211">
        <v>999</v>
      </c>
      <c r="F32" s="12" t="str">
        <f>IF(ISNUMBER('Ambient Data'!E34),'Mixed Values'!AN37,"*")</f>
        <v>*</v>
      </c>
      <c r="G32" s="12">
        <f>IF(ISNUMBER('Ambient Data'!F34),'Ambient Data'!F34,"*")</f>
        <v>10</v>
      </c>
      <c r="H32" s="12" t="str">
        <f>IF(ISNUMBER('Ambient Data'!G34),'Mixed Values'!AO37,"*")</f>
        <v>*</v>
      </c>
      <c r="I32" s="12" t="str">
        <f>IF(ISNUMBER('Ambient Data'!H34),'Mixed Values'!AP37,"*")</f>
        <v>*</v>
      </c>
      <c r="J32" s="12" t="str">
        <f>IF(ISNUMBER('Ambient Data'!I34),'Mixed Values'!AQ37,"*")</f>
        <v>*</v>
      </c>
      <c r="K32" s="12" t="str">
        <f>IF(ISNUMBER('Ambient Data'!J34),'Mixed Values'!AR37,"*")</f>
        <v>*</v>
      </c>
      <c r="L32" s="12" t="str">
        <f>IF(ISNUMBER('Ambient Data'!K34),'Mixed Values'!AS37,"*")</f>
        <v>*</v>
      </c>
      <c r="M32" s="12" t="str">
        <f>IF(ISNUMBER('Ambient Data'!L34),'Mixed Values'!AT37,"*")</f>
        <v>*</v>
      </c>
      <c r="N32" s="12" t="str">
        <f>IF(ISNUMBER('Ambient Data'!M34),'Mixed Values'!AM37,"*")</f>
        <v>*</v>
      </c>
      <c r="O32" s="41">
        <f>IF(ISNUMBER('Ambient Data'!N34),'Ambient Data'!N34,"*")</f>
        <v>9.9999999999999995E-7</v>
      </c>
      <c r="P32" s="2"/>
      <c r="Q32" s="131" t="s">
        <v>28</v>
      </c>
      <c r="R32" s="79" t="s">
        <v>28</v>
      </c>
      <c r="S32" s="79" t="s">
        <v>28</v>
      </c>
      <c r="T32" s="79" t="s">
        <v>28</v>
      </c>
      <c r="U32" s="79" t="s">
        <v>28</v>
      </c>
      <c r="V32" s="79" t="s">
        <v>28</v>
      </c>
      <c r="W32" s="79" t="s">
        <v>28</v>
      </c>
      <c r="X32" s="2"/>
      <c r="Y32" s="80" t="str">
        <f t="shared" si="0"/>
        <v>*</v>
      </c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>
      <c r="A33" s="70" t="str">
        <f>IF('Ambient Data'!A35="*","*",'Ambient Data'!A35)</f>
        <v>*</v>
      </c>
      <c r="B33" s="42" t="str">
        <f>IF(ISTEXT('Ambient Data'!B35),'Ambient Data'!B35,"*")</f>
        <v>*</v>
      </c>
      <c r="C33" s="12" t="str">
        <f>IF(ISNUMBER('Ambient Data'!C35),'Mixed Values'!AK38,"*")</f>
        <v>*</v>
      </c>
      <c r="D33" s="12" t="str">
        <f>IF(ISNUMBER('Ambient Data'!D35),'Mixed Values'!AL38,"*")</f>
        <v>*</v>
      </c>
      <c r="E33" s="211">
        <v>999</v>
      </c>
      <c r="F33" s="12" t="str">
        <f>IF(ISNUMBER('Ambient Data'!E35),'Mixed Values'!AN38,"*")</f>
        <v>*</v>
      </c>
      <c r="G33" s="12">
        <f>IF(ISNUMBER('Ambient Data'!F35),'Ambient Data'!F35,"*")</f>
        <v>10</v>
      </c>
      <c r="H33" s="12" t="str">
        <f>IF(ISNUMBER('Ambient Data'!G35),'Mixed Values'!AO38,"*")</f>
        <v>*</v>
      </c>
      <c r="I33" s="12" t="str">
        <f>IF(ISNUMBER('Ambient Data'!H35),'Mixed Values'!AP38,"*")</f>
        <v>*</v>
      </c>
      <c r="J33" s="12" t="str">
        <f>IF(ISNUMBER('Ambient Data'!I35),'Mixed Values'!AQ38,"*")</f>
        <v>*</v>
      </c>
      <c r="K33" s="12" t="str">
        <f>IF(ISNUMBER('Ambient Data'!J35),'Mixed Values'!AR38,"*")</f>
        <v>*</v>
      </c>
      <c r="L33" s="12" t="str">
        <f>IF(ISNUMBER('Ambient Data'!K35),'Mixed Values'!AS38,"*")</f>
        <v>*</v>
      </c>
      <c r="M33" s="12" t="str">
        <f>IF(ISNUMBER('Ambient Data'!L35),'Mixed Values'!AT38,"*")</f>
        <v>*</v>
      </c>
      <c r="N33" s="12" t="str">
        <f>IF(ISNUMBER('Ambient Data'!M35),'Mixed Values'!AM38,"*")</f>
        <v>*</v>
      </c>
      <c r="O33" s="41">
        <f>IF(ISNUMBER('Ambient Data'!N35),'Ambient Data'!N35,"*")</f>
        <v>9.9999999999999995E-7</v>
      </c>
      <c r="P33" s="2"/>
      <c r="Q33" s="131" t="s">
        <v>28</v>
      </c>
      <c r="R33" s="79" t="s">
        <v>28</v>
      </c>
      <c r="S33" s="79" t="s">
        <v>28</v>
      </c>
      <c r="T33" s="79" t="s">
        <v>28</v>
      </c>
      <c r="U33" s="79" t="s">
        <v>28</v>
      </c>
      <c r="V33" s="79" t="s">
        <v>28</v>
      </c>
      <c r="W33" s="79" t="s">
        <v>28</v>
      </c>
      <c r="X33" s="2"/>
      <c r="Y33" s="80" t="str">
        <f t="shared" si="0"/>
        <v>*</v>
      </c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>
      <c r="A34" s="70" t="str">
        <f>IF('Ambient Data'!A36="*","*",'Ambient Data'!A36)</f>
        <v>*</v>
      </c>
      <c r="B34" s="42" t="str">
        <f>IF(ISTEXT('Ambient Data'!B36),'Ambient Data'!B36,"*")</f>
        <v>*</v>
      </c>
      <c r="C34" s="12" t="str">
        <f>IF(ISNUMBER('Ambient Data'!C36),'Mixed Values'!AK39,"*")</f>
        <v>*</v>
      </c>
      <c r="D34" s="12" t="str">
        <f>IF(ISNUMBER('Ambient Data'!D36),'Mixed Values'!AL39,"*")</f>
        <v>*</v>
      </c>
      <c r="E34" s="211">
        <v>999</v>
      </c>
      <c r="F34" s="12" t="str">
        <f>IF(ISNUMBER('Ambient Data'!E36),'Mixed Values'!AN39,"*")</f>
        <v>*</v>
      </c>
      <c r="G34" s="12">
        <f>IF(ISNUMBER('Ambient Data'!F36),'Ambient Data'!F36,"*")</f>
        <v>10</v>
      </c>
      <c r="H34" s="12" t="str">
        <f>IF(ISNUMBER('Ambient Data'!G36),'Mixed Values'!AO39,"*")</f>
        <v>*</v>
      </c>
      <c r="I34" s="12" t="str">
        <f>IF(ISNUMBER('Ambient Data'!H36),'Mixed Values'!AP39,"*")</f>
        <v>*</v>
      </c>
      <c r="J34" s="12" t="str">
        <f>IF(ISNUMBER('Ambient Data'!I36),'Mixed Values'!AQ39,"*")</f>
        <v>*</v>
      </c>
      <c r="K34" s="12" t="str">
        <f>IF(ISNUMBER('Ambient Data'!J36),'Mixed Values'!AR39,"*")</f>
        <v>*</v>
      </c>
      <c r="L34" s="12" t="str">
        <f>IF(ISNUMBER('Ambient Data'!K36),'Mixed Values'!AS39,"*")</f>
        <v>*</v>
      </c>
      <c r="M34" s="12" t="str">
        <f>IF(ISNUMBER('Ambient Data'!L36),'Mixed Values'!AT39,"*")</f>
        <v>*</v>
      </c>
      <c r="N34" s="12" t="str">
        <f>IF(ISNUMBER('Ambient Data'!M36),'Mixed Values'!AM39,"*")</f>
        <v>*</v>
      </c>
      <c r="O34" s="41">
        <f>IF(ISNUMBER('Ambient Data'!N36),'Ambient Data'!N36,"*")</f>
        <v>9.9999999999999995E-7</v>
      </c>
      <c r="P34" s="2"/>
      <c r="Q34" s="131" t="s">
        <v>28</v>
      </c>
      <c r="R34" s="79" t="s">
        <v>28</v>
      </c>
      <c r="S34" s="79" t="s">
        <v>28</v>
      </c>
      <c r="T34" s="79" t="s">
        <v>28</v>
      </c>
      <c r="U34" s="79" t="s">
        <v>28</v>
      </c>
      <c r="V34" s="79" t="s">
        <v>28</v>
      </c>
      <c r="W34" s="79" t="s">
        <v>28</v>
      </c>
      <c r="X34" s="2"/>
      <c r="Y34" s="80" t="str">
        <f t="shared" si="0"/>
        <v>*</v>
      </c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>
      <c r="A35" s="70" t="str">
        <f>IF('Ambient Data'!A37="*","*",'Ambient Data'!A37)</f>
        <v>*</v>
      </c>
      <c r="B35" s="42" t="str">
        <f>IF(ISTEXT('Ambient Data'!B37),'Ambient Data'!B37,"*")</f>
        <v>*</v>
      </c>
      <c r="C35" s="12" t="str">
        <f>IF(ISNUMBER('Ambient Data'!C37),'Mixed Values'!AK40,"*")</f>
        <v>*</v>
      </c>
      <c r="D35" s="12" t="str">
        <f>IF(ISNUMBER('Ambient Data'!D37),'Mixed Values'!AL40,"*")</f>
        <v>*</v>
      </c>
      <c r="E35" s="211">
        <v>999</v>
      </c>
      <c r="F35" s="12" t="str">
        <f>IF(ISNUMBER('Ambient Data'!E37),'Mixed Values'!AN40,"*")</f>
        <v>*</v>
      </c>
      <c r="G35" s="12">
        <f>IF(ISNUMBER('Ambient Data'!F37),'Ambient Data'!F37,"*")</f>
        <v>10</v>
      </c>
      <c r="H35" s="12" t="str">
        <f>IF(ISNUMBER('Ambient Data'!G37),'Mixed Values'!AO40,"*")</f>
        <v>*</v>
      </c>
      <c r="I35" s="12" t="str">
        <f>IF(ISNUMBER('Ambient Data'!H37),'Mixed Values'!AP40,"*")</f>
        <v>*</v>
      </c>
      <c r="J35" s="12" t="str">
        <f>IF(ISNUMBER('Ambient Data'!I37),'Mixed Values'!AQ40,"*")</f>
        <v>*</v>
      </c>
      <c r="K35" s="12" t="str">
        <f>IF(ISNUMBER('Ambient Data'!J37),'Mixed Values'!AR40,"*")</f>
        <v>*</v>
      </c>
      <c r="L35" s="12" t="str">
        <f>IF(ISNUMBER('Ambient Data'!K37),'Mixed Values'!AS40,"*")</f>
        <v>*</v>
      </c>
      <c r="M35" s="12" t="str">
        <f>IF(ISNUMBER('Ambient Data'!L37),'Mixed Values'!AT40,"*")</f>
        <v>*</v>
      </c>
      <c r="N35" s="12" t="str">
        <f>IF(ISNUMBER('Ambient Data'!M37),'Mixed Values'!AM40,"*")</f>
        <v>*</v>
      </c>
      <c r="O35" s="41">
        <f>IF(ISNUMBER('Ambient Data'!N37),'Ambient Data'!N37,"*")</f>
        <v>9.9999999999999995E-7</v>
      </c>
      <c r="P35" s="2"/>
      <c r="Q35" s="131" t="s">
        <v>28</v>
      </c>
      <c r="R35" s="79" t="s">
        <v>28</v>
      </c>
      <c r="S35" s="79" t="s">
        <v>28</v>
      </c>
      <c r="T35" s="79" t="s">
        <v>28</v>
      </c>
      <c r="U35" s="79" t="s">
        <v>28</v>
      </c>
      <c r="V35" s="79" t="s">
        <v>28</v>
      </c>
      <c r="W35" s="79" t="s">
        <v>28</v>
      </c>
      <c r="X35" s="2"/>
      <c r="Y35" s="80" t="str">
        <f t="shared" si="0"/>
        <v>*</v>
      </c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>
      <c r="A36" s="70" t="str">
        <f>IF('Ambient Data'!A38="*","*",'Ambient Data'!A38)</f>
        <v>*</v>
      </c>
      <c r="B36" s="42" t="str">
        <f>IF(ISTEXT('Ambient Data'!B38),'Ambient Data'!B38,"*")</f>
        <v>*</v>
      </c>
      <c r="C36" s="12" t="str">
        <f>IF(ISNUMBER('Ambient Data'!C38),'Mixed Values'!AK41,"*")</f>
        <v>*</v>
      </c>
      <c r="D36" s="12" t="str">
        <f>IF(ISNUMBER('Ambient Data'!D38),'Mixed Values'!AL41,"*")</f>
        <v>*</v>
      </c>
      <c r="E36" s="211">
        <v>999</v>
      </c>
      <c r="F36" s="12" t="str">
        <f>IF(ISNUMBER('Ambient Data'!E38),'Mixed Values'!AN41,"*")</f>
        <v>*</v>
      </c>
      <c r="G36" s="12">
        <f>IF(ISNUMBER('Ambient Data'!F38),'Ambient Data'!F38,"*")</f>
        <v>10</v>
      </c>
      <c r="H36" s="12" t="str">
        <f>IF(ISNUMBER('Ambient Data'!G38),'Mixed Values'!AO41,"*")</f>
        <v>*</v>
      </c>
      <c r="I36" s="12" t="str">
        <f>IF(ISNUMBER('Ambient Data'!H38),'Mixed Values'!AP41,"*")</f>
        <v>*</v>
      </c>
      <c r="J36" s="12" t="str">
        <f>IF(ISNUMBER('Ambient Data'!I38),'Mixed Values'!AQ41,"*")</f>
        <v>*</v>
      </c>
      <c r="K36" s="12" t="str">
        <f>IF(ISNUMBER('Ambient Data'!J38),'Mixed Values'!AR41,"*")</f>
        <v>*</v>
      </c>
      <c r="L36" s="12" t="str">
        <f>IF(ISNUMBER('Ambient Data'!K38),'Mixed Values'!AS41,"*")</f>
        <v>*</v>
      </c>
      <c r="M36" s="12" t="str">
        <f>IF(ISNUMBER('Ambient Data'!L38),'Mixed Values'!AT41,"*")</f>
        <v>*</v>
      </c>
      <c r="N36" s="12" t="str">
        <f>IF(ISNUMBER('Ambient Data'!M38),'Mixed Values'!AM41,"*")</f>
        <v>*</v>
      </c>
      <c r="O36" s="41">
        <f>IF(ISNUMBER('Ambient Data'!N38),'Ambient Data'!N38,"*")</f>
        <v>9.9999999999999995E-7</v>
      </c>
      <c r="P36" s="2"/>
      <c r="Q36" s="131" t="s">
        <v>28</v>
      </c>
      <c r="R36" s="79" t="s">
        <v>28</v>
      </c>
      <c r="S36" s="79" t="s">
        <v>28</v>
      </c>
      <c r="T36" s="79" t="s">
        <v>28</v>
      </c>
      <c r="U36" s="79" t="s">
        <v>28</v>
      </c>
      <c r="V36" s="79" t="s">
        <v>28</v>
      </c>
      <c r="W36" s="79" t="s">
        <v>28</v>
      </c>
      <c r="X36" s="2"/>
      <c r="Y36" s="80" t="str">
        <f t="shared" si="0"/>
        <v>*</v>
      </c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>
      <c r="A37" s="70" t="str">
        <f>IF('Ambient Data'!A39="*","*",'Ambient Data'!A39)</f>
        <v>*</v>
      </c>
      <c r="B37" s="42" t="str">
        <f>IF(ISTEXT('Ambient Data'!B39),'Ambient Data'!B39,"*")</f>
        <v>*</v>
      </c>
      <c r="C37" s="12" t="str">
        <f>IF(ISNUMBER('Ambient Data'!C39),'Mixed Values'!AK42,"*")</f>
        <v>*</v>
      </c>
      <c r="D37" s="12" t="str">
        <f>IF(ISNUMBER('Ambient Data'!D39),'Mixed Values'!AL42,"*")</f>
        <v>*</v>
      </c>
      <c r="E37" s="211">
        <v>999</v>
      </c>
      <c r="F37" s="12" t="str">
        <f>IF(ISNUMBER('Ambient Data'!E39),'Mixed Values'!AN42,"*")</f>
        <v>*</v>
      </c>
      <c r="G37" s="12">
        <f>IF(ISNUMBER('Ambient Data'!F39),'Ambient Data'!F39,"*")</f>
        <v>10</v>
      </c>
      <c r="H37" s="12" t="str">
        <f>IF(ISNUMBER('Ambient Data'!G39),'Mixed Values'!AO42,"*")</f>
        <v>*</v>
      </c>
      <c r="I37" s="12" t="str">
        <f>IF(ISNUMBER('Ambient Data'!H39),'Mixed Values'!AP42,"*")</f>
        <v>*</v>
      </c>
      <c r="J37" s="12" t="str">
        <f>IF(ISNUMBER('Ambient Data'!I39),'Mixed Values'!AQ42,"*")</f>
        <v>*</v>
      </c>
      <c r="K37" s="12" t="str">
        <f>IF(ISNUMBER('Ambient Data'!J39),'Mixed Values'!AR42,"*")</f>
        <v>*</v>
      </c>
      <c r="L37" s="12" t="str">
        <f>IF(ISNUMBER('Ambient Data'!K39),'Mixed Values'!AS42,"*")</f>
        <v>*</v>
      </c>
      <c r="M37" s="12" t="str">
        <f>IF(ISNUMBER('Ambient Data'!L39),'Mixed Values'!AT42,"*")</f>
        <v>*</v>
      </c>
      <c r="N37" s="12" t="str">
        <f>IF(ISNUMBER('Ambient Data'!M39),'Mixed Values'!AM42,"*")</f>
        <v>*</v>
      </c>
      <c r="O37" s="41">
        <f>IF(ISNUMBER('Ambient Data'!N39),'Ambient Data'!N39,"*")</f>
        <v>9.9999999999999995E-7</v>
      </c>
      <c r="P37" s="2"/>
      <c r="Q37" s="79" t="s">
        <v>28</v>
      </c>
      <c r="R37" s="79" t="s">
        <v>28</v>
      </c>
      <c r="S37" s="79" t="s">
        <v>28</v>
      </c>
      <c r="T37" s="79" t="s">
        <v>28</v>
      </c>
      <c r="U37" s="79" t="s">
        <v>28</v>
      </c>
      <c r="V37" s="79" t="s">
        <v>28</v>
      </c>
      <c r="W37" s="79" t="s">
        <v>28</v>
      </c>
      <c r="X37" s="2"/>
      <c r="Y37" s="80" t="str">
        <f t="shared" ref="Y37:Y40" si="1">U37</f>
        <v>*</v>
      </c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>
      <c r="A38" s="70" t="str">
        <f>IF('Ambient Data'!A40="*","*",'Ambient Data'!A40)</f>
        <v>*</v>
      </c>
      <c r="B38" s="42" t="str">
        <f>IF(ISTEXT('Ambient Data'!B40),'Ambient Data'!B40,"*")</f>
        <v>*</v>
      </c>
      <c r="C38" s="12" t="str">
        <f>IF(ISNUMBER('Ambient Data'!C40),'Mixed Values'!AK43,"*")</f>
        <v>*</v>
      </c>
      <c r="D38" s="12" t="str">
        <f>IF(ISNUMBER('Ambient Data'!D40),'Mixed Values'!AL43,"*")</f>
        <v>*</v>
      </c>
      <c r="E38" s="211">
        <v>999</v>
      </c>
      <c r="F38" s="12" t="str">
        <f>IF(ISNUMBER('Ambient Data'!E40),'Mixed Values'!AN43,"*")</f>
        <v>*</v>
      </c>
      <c r="G38" s="12">
        <f>IF(ISNUMBER('Ambient Data'!F40),'Ambient Data'!F40,"*")</f>
        <v>10</v>
      </c>
      <c r="H38" s="12" t="str">
        <f>IF(ISNUMBER('Ambient Data'!G40),'Mixed Values'!AO43,"*")</f>
        <v>*</v>
      </c>
      <c r="I38" s="12" t="str">
        <f>IF(ISNUMBER('Ambient Data'!H40),'Mixed Values'!AP43,"*")</f>
        <v>*</v>
      </c>
      <c r="J38" s="12" t="str">
        <f>IF(ISNUMBER('Ambient Data'!I40),'Mixed Values'!AQ43,"*")</f>
        <v>*</v>
      </c>
      <c r="K38" s="12" t="str">
        <f>IF(ISNUMBER('Ambient Data'!J40),'Mixed Values'!AR43,"*")</f>
        <v>*</v>
      </c>
      <c r="L38" s="12" t="str">
        <f>IF(ISNUMBER('Ambient Data'!K40),'Mixed Values'!AS43,"*")</f>
        <v>*</v>
      </c>
      <c r="M38" s="12" t="str">
        <f>IF(ISNUMBER('Ambient Data'!L40),'Mixed Values'!AT43,"*")</f>
        <v>*</v>
      </c>
      <c r="N38" s="12" t="str">
        <f>IF(ISNUMBER('Ambient Data'!M40),'Mixed Values'!AM43,"*")</f>
        <v>*</v>
      </c>
      <c r="O38" s="41">
        <f>IF(ISNUMBER('Ambient Data'!N40),'Ambient Data'!N40,"*")</f>
        <v>9.9999999999999995E-7</v>
      </c>
      <c r="P38" s="2"/>
      <c r="Q38" s="79" t="s">
        <v>28</v>
      </c>
      <c r="R38" s="79" t="s">
        <v>28</v>
      </c>
      <c r="S38" s="79" t="s">
        <v>28</v>
      </c>
      <c r="T38" s="79" t="s">
        <v>28</v>
      </c>
      <c r="U38" s="79" t="s">
        <v>28</v>
      </c>
      <c r="V38" s="79" t="s">
        <v>28</v>
      </c>
      <c r="W38" s="79" t="s">
        <v>28</v>
      </c>
      <c r="X38" s="2"/>
      <c r="Y38" s="80" t="str">
        <f t="shared" si="1"/>
        <v>*</v>
      </c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>
      <c r="A39" s="70" t="str">
        <f>IF('Ambient Data'!A41="*","*",'Ambient Data'!A41)</f>
        <v>*</v>
      </c>
      <c r="B39" s="42" t="str">
        <f>IF(ISTEXT('Ambient Data'!B41),'Ambient Data'!B41,"*")</f>
        <v>*</v>
      </c>
      <c r="C39" s="12" t="str">
        <f>IF(ISNUMBER('Ambient Data'!C41),'Mixed Values'!AK44,"*")</f>
        <v>*</v>
      </c>
      <c r="D39" s="12" t="str">
        <f>IF(ISNUMBER('Ambient Data'!D41),'Mixed Values'!AL44,"*")</f>
        <v>*</v>
      </c>
      <c r="E39" s="211">
        <v>999</v>
      </c>
      <c r="F39" s="12" t="str">
        <f>IF(ISNUMBER('Ambient Data'!E41),'Mixed Values'!AN44,"*")</f>
        <v>*</v>
      </c>
      <c r="G39" s="12">
        <f>IF(ISNUMBER('Ambient Data'!F41),'Ambient Data'!F41,"*")</f>
        <v>10</v>
      </c>
      <c r="H39" s="12" t="str">
        <f>IF(ISNUMBER('Ambient Data'!G41),'Mixed Values'!AO44,"*")</f>
        <v>*</v>
      </c>
      <c r="I39" s="12" t="str">
        <f>IF(ISNUMBER('Ambient Data'!H41),'Mixed Values'!AP44,"*")</f>
        <v>*</v>
      </c>
      <c r="J39" s="12" t="str">
        <f>IF(ISNUMBER('Ambient Data'!I41),'Mixed Values'!AQ44,"*")</f>
        <v>*</v>
      </c>
      <c r="K39" s="12" t="str">
        <f>IF(ISNUMBER('Ambient Data'!J41),'Mixed Values'!AR44,"*")</f>
        <v>*</v>
      </c>
      <c r="L39" s="12" t="str">
        <f>IF(ISNUMBER('Ambient Data'!K41),'Mixed Values'!AS44,"*")</f>
        <v>*</v>
      </c>
      <c r="M39" s="12" t="str">
        <f>IF(ISNUMBER('Ambient Data'!L41),'Mixed Values'!AT44,"*")</f>
        <v>*</v>
      </c>
      <c r="N39" s="12" t="str">
        <f>IF(ISNUMBER('Ambient Data'!M41),'Mixed Values'!AM44,"*")</f>
        <v>*</v>
      </c>
      <c r="O39" s="41">
        <f>IF(ISNUMBER('Ambient Data'!N41),'Ambient Data'!N41,"*")</f>
        <v>9.9999999999999995E-7</v>
      </c>
      <c r="P39" s="2"/>
      <c r="Q39" s="79" t="s">
        <v>28</v>
      </c>
      <c r="R39" s="79" t="s">
        <v>28</v>
      </c>
      <c r="S39" s="79" t="s">
        <v>28</v>
      </c>
      <c r="T39" s="79" t="s">
        <v>28</v>
      </c>
      <c r="U39" s="79" t="s">
        <v>28</v>
      </c>
      <c r="V39" s="79" t="s">
        <v>28</v>
      </c>
      <c r="W39" s="79" t="s">
        <v>28</v>
      </c>
      <c r="X39" s="2"/>
      <c r="Y39" s="80" t="str">
        <f t="shared" si="1"/>
        <v>*</v>
      </c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>
      <c r="A40" s="70" t="str">
        <f>IF('Ambient Data'!A42="*","*",'Ambient Data'!A42)</f>
        <v>*</v>
      </c>
      <c r="B40" s="42" t="str">
        <f>IF(ISTEXT('Ambient Data'!B42),'Ambient Data'!B42,"*")</f>
        <v>*</v>
      </c>
      <c r="C40" s="12" t="str">
        <f>IF(ISNUMBER('Ambient Data'!C42),'Mixed Values'!AK45,"*")</f>
        <v>*</v>
      </c>
      <c r="D40" s="12" t="str">
        <f>IF(ISNUMBER('Ambient Data'!D42),'Mixed Values'!AL45,"*")</f>
        <v>*</v>
      </c>
      <c r="E40" s="211">
        <v>999</v>
      </c>
      <c r="F40" s="12" t="str">
        <f>IF(ISNUMBER('Ambient Data'!E42),'Mixed Values'!AN45,"*")</f>
        <v>*</v>
      </c>
      <c r="G40" s="12">
        <f>IF(ISNUMBER('Ambient Data'!F42),'Ambient Data'!F42,"*")</f>
        <v>10</v>
      </c>
      <c r="H40" s="12" t="str">
        <f>IF(ISNUMBER('Ambient Data'!G42),'Mixed Values'!AO45,"*")</f>
        <v>*</v>
      </c>
      <c r="I40" s="12" t="str">
        <f>IF(ISNUMBER('Ambient Data'!H42),'Mixed Values'!AP45,"*")</f>
        <v>*</v>
      </c>
      <c r="J40" s="12" t="str">
        <f>IF(ISNUMBER('Ambient Data'!I42),'Mixed Values'!AQ45,"*")</f>
        <v>*</v>
      </c>
      <c r="K40" s="12" t="str">
        <f>IF(ISNUMBER('Ambient Data'!J42),'Mixed Values'!AR45,"*")</f>
        <v>*</v>
      </c>
      <c r="L40" s="12" t="str">
        <f>IF(ISNUMBER('Ambient Data'!K42),'Mixed Values'!AS45,"*")</f>
        <v>*</v>
      </c>
      <c r="M40" s="12" t="str">
        <f>IF(ISNUMBER('Ambient Data'!L42),'Mixed Values'!AT45,"*")</f>
        <v>*</v>
      </c>
      <c r="N40" s="12" t="str">
        <f>IF(ISNUMBER('Ambient Data'!M42),'Mixed Values'!AM45,"*")</f>
        <v>*</v>
      </c>
      <c r="O40" s="41">
        <f>IF(ISNUMBER('Ambient Data'!N42),'Ambient Data'!N42,"*")</f>
        <v>9.9999999999999995E-7</v>
      </c>
      <c r="P40" s="2"/>
      <c r="Q40" s="79" t="s">
        <v>28</v>
      </c>
      <c r="R40" s="79" t="s">
        <v>28</v>
      </c>
      <c r="S40" s="79" t="s">
        <v>28</v>
      </c>
      <c r="T40" s="79" t="s">
        <v>28</v>
      </c>
      <c r="U40" s="79" t="s">
        <v>28</v>
      </c>
      <c r="V40" s="79" t="s">
        <v>28</v>
      </c>
      <c r="W40" s="79" t="s">
        <v>28</v>
      </c>
      <c r="X40" s="2"/>
      <c r="Y40" s="80" t="str">
        <f t="shared" si="1"/>
        <v>*</v>
      </c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>
      <c r="A41" s="70" t="str">
        <f>IF('Ambient Data'!A43="*","*",'Ambient Data'!A43)</f>
        <v>*</v>
      </c>
      <c r="B41" s="42" t="str">
        <f>IF(ISTEXT('Ambient Data'!B43),'Ambient Data'!B43,"*")</f>
        <v>*</v>
      </c>
      <c r="C41" s="12" t="str">
        <f>IF(ISNUMBER('Ambient Data'!C43),'Mixed Values'!AK46,"*")</f>
        <v>*</v>
      </c>
      <c r="D41" s="12" t="str">
        <f>IF(ISNUMBER('Ambient Data'!D43),'Mixed Values'!AL46,"*")</f>
        <v>*</v>
      </c>
      <c r="E41" s="211">
        <v>999</v>
      </c>
      <c r="F41" s="12" t="str">
        <f>IF(ISNUMBER('Ambient Data'!E43),'Mixed Values'!AN46,"*")</f>
        <v>*</v>
      </c>
      <c r="G41" s="12">
        <f>IF(ISNUMBER('Ambient Data'!F43),'Ambient Data'!F43,"*")</f>
        <v>10</v>
      </c>
      <c r="H41" s="12" t="str">
        <f>IF(ISNUMBER('Ambient Data'!G43),'Mixed Values'!AO46,"*")</f>
        <v>*</v>
      </c>
      <c r="I41" s="12" t="str">
        <f>IF(ISNUMBER('Ambient Data'!H43),'Mixed Values'!AP46,"*")</f>
        <v>*</v>
      </c>
      <c r="J41" s="12" t="str">
        <f>IF(ISNUMBER('Ambient Data'!I43),'Mixed Values'!AQ46,"*")</f>
        <v>*</v>
      </c>
      <c r="K41" s="12" t="str">
        <f>IF(ISNUMBER('Ambient Data'!J43),'Mixed Values'!AR46,"*")</f>
        <v>*</v>
      </c>
      <c r="L41" s="12" t="str">
        <f>IF(ISNUMBER('Ambient Data'!K43),'Mixed Values'!AS46,"*")</f>
        <v>*</v>
      </c>
      <c r="M41" s="12" t="str">
        <f>IF(ISNUMBER('Ambient Data'!L43),'Mixed Values'!AT46,"*")</f>
        <v>*</v>
      </c>
      <c r="N41" s="12" t="str">
        <f>IF(ISNUMBER('Ambient Data'!M43),'Mixed Values'!AM46,"*")</f>
        <v>*</v>
      </c>
      <c r="O41" s="41">
        <f>IF(ISNUMBER('Ambient Data'!N43),'Ambient Data'!N43,"*")</f>
        <v>9.9999999999999995E-7</v>
      </c>
      <c r="P41" s="2"/>
      <c r="Q41" s="79" t="s">
        <v>28</v>
      </c>
      <c r="R41" s="79" t="s">
        <v>28</v>
      </c>
      <c r="S41" s="79" t="s">
        <v>28</v>
      </c>
      <c r="T41" s="79" t="s">
        <v>28</v>
      </c>
      <c r="U41" s="79" t="s">
        <v>28</v>
      </c>
      <c r="V41" s="79" t="s">
        <v>28</v>
      </c>
      <c r="W41" s="79" t="s">
        <v>28</v>
      </c>
      <c r="X41" s="2"/>
      <c r="Y41" s="80" t="str">
        <f t="shared" ref="Y41:Y42" si="2">U41</f>
        <v>*</v>
      </c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>
      <c r="A42" s="70" t="str">
        <f>IF('Ambient Data'!A44="*","*",'Ambient Data'!A44)</f>
        <v>*</v>
      </c>
      <c r="B42" s="42" t="str">
        <f>IF(ISTEXT('Ambient Data'!B44),'Ambient Data'!B44,"*")</f>
        <v>*</v>
      </c>
      <c r="C42" s="12" t="str">
        <f>IF(ISNUMBER('Ambient Data'!C44),'Mixed Values'!AK47,"*")</f>
        <v>*</v>
      </c>
      <c r="D42" s="12" t="str">
        <f>IF(ISNUMBER('Ambient Data'!D44),'Mixed Values'!AL47,"*")</f>
        <v>*</v>
      </c>
      <c r="E42" s="211">
        <v>999</v>
      </c>
      <c r="F42" s="12" t="str">
        <f>IF(ISNUMBER('Ambient Data'!E44),'Mixed Values'!AN47,"*")</f>
        <v>*</v>
      </c>
      <c r="G42" s="12">
        <f>IF(ISNUMBER('Ambient Data'!F44),'Ambient Data'!F44,"*")</f>
        <v>10</v>
      </c>
      <c r="H42" s="12" t="str">
        <f>IF(ISNUMBER('Ambient Data'!G44),'Mixed Values'!AO47,"*")</f>
        <v>*</v>
      </c>
      <c r="I42" s="12" t="str">
        <f>IF(ISNUMBER('Ambient Data'!H44),'Mixed Values'!AP47,"*")</f>
        <v>*</v>
      </c>
      <c r="J42" s="12" t="str">
        <f>IF(ISNUMBER('Ambient Data'!I44),'Mixed Values'!AQ47,"*")</f>
        <v>*</v>
      </c>
      <c r="K42" s="12" t="str">
        <f>IF(ISNUMBER('Ambient Data'!J44),'Mixed Values'!AR47,"*")</f>
        <v>*</v>
      </c>
      <c r="L42" s="12" t="str">
        <f>IF(ISNUMBER('Ambient Data'!K44),'Mixed Values'!AS47,"*")</f>
        <v>*</v>
      </c>
      <c r="M42" s="12" t="str">
        <f>IF(ISNUMBER('Ambient Data'!L44),'Mixed Values'!AT47,"*")</f>
        <v>*</v>
      </c>
      <c r="N42" s="12" t="str">
        <f>IF(ISNUMBER('Ambient Data'!M44),'Mixed Values'!AM47,"*")</f>
        <v>*</v>
      </c>
      <c r="O42" s="41">
        <f>IF(ISNUMBER('Ambient Data'!N44),'Ambient Data'!N44,"*")</f>
        <v>9.9999999999999995E-7</v>
      </c>
      <c r="P42" s="2"/>
      <c r="Q42" s="79" t="s">
        <v>28</v>
      </c>
      <c r="R42" s="79" t="s">
        <v>28</v>
      </c>
      <c r="S42" s="79" t="s">
        <v>28</v>
      </c>
      <c r="T42" s="79" t="s">
        <v>28</v>
      </c>
      <c r="U42" s="79" t="s">
        <v>28</v>
      </c>
      <c r="V42" s="79" t="s">
        <v>28</v>
      </c>
      <c r="W42" s="79" t="s">
        <v>28</v>
      </c>
      <c r="X42" s="2"/>
      <c r="Y42" s="80" t="str">
        <f t="shared" si="2"/>
        <v>*</v>
      </c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>
      <c r="A43" s="7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>
      <c r="A44" s="7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>
      <c r="A45" s="7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>
      <c r="A46" s="7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>
      <c r="A47" s="7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>
      <c r="A48" s="7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>
      <c r="A49" s="7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>
      <c r="A50" s="7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>
      <c r="A51" s="7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>
      <c r="A52" s="7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>
      <c r="A53" s="7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>
      <c r="A54" s="7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>
      <c r="A55" s="7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>
      <c r="A56" s="7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>
      <c r="A57" s="7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>
      <c r="A58" s="7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>
      <c r="A59" s="7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>
      <c r="A60" s="7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>
      <c r="A61" s="7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>
      <c r="A62" s="7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>
      <c r="A63" s="7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>
      <c r="A64" s="7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6">
      <c r="A65" s="7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6">
      <c r="A66" s="7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6">
      <c r="A67" s="7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>
      <c r="A68" s="7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</row>
    <row r="69" spans="1:36">
      <c r="A69" s="7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</row>
    <row r="70" spans="1:36">
      <c r="A70" s="7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</row>
    <row r="71" spans="1:36">
      <c r="A71" s="7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</row>
    <row r="72" spans="1:36">
      <c r="A72" s="7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</row>
    <row r="73" spans="1:36">
      <c r="A73" s="7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1:36">
      <c r="A74" s="7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spans="1:36">
      <c r="A75" s="7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1:36">
      <c r="A76" s="7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36">
      <c r="A77" s="7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  <row r="78" spans="1:36">
      <c r="A78" s="7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</row>
    <row r="79" spans="1:36">
      <c r="A79" s="7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</row>
    <row r="80" spans="1:36">
      <c r="A80" s="7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</row>
    <row r="81" spans="1:36">
      <c r="A81" s="7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</row>
    <row r="82" spans="1:36">
      <c r="A82" s="7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</row>
    <row r="83" spans="1:36">
      <c r="A83" s="7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</row>
    <row r="84" spans="1:36">
      <c r="A84" s="7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</row>
    <row r="85" spans="1:36">
      <c r="A85" s="7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</row>
    <row r="86" spans="1:36">
      <c r="A86" s="7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</row>
    <row r="87" spans="1:36">
      <c r="A87" s="7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</row>
    <row r="88" spans="1:36">
      <c r="A88" s="7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</row>
    <row r="89" spans="1:36">
      <c r="A89" s="7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</row>
    <row r="90" spans="1:36">
      <c r="A90" s="7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</row>
    <row r="91" spans="1:36">
      <c r="A91" s="7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</row>
    <row r="92" spans="1:36">
      <c r="A92" s="7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</row>
    <row r="93" spans="1:36">
      <c r="A93" s="7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</row>
    <row r="94" spans="1:36">
      <c r="A94" s="7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</row>
    <row r="95" spans="1:36">
      <c r="A95" s="7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</row>
    <row r="96" spans="1:36">
      <c r="A96" s="7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</row>
    <row r="97" spans="1:36">
      <c r="A97" s="7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</row>
    <row r="98" spans="1:36">
      <c r="A98" s="7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</row>
    <row r="99" spans="1:36">
      <c r="A99" s="7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</row>
    <row r="100" spans="1:36">
      <c r="A100" s="7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</row>
    <row r="101" spans="1:36">
      <c r="A101" s="7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</row>
    <row r="102" spans="1:36">
      <c r="A102" s="7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</row>
    <row r="103" spans="1:36">
      <c r="A103" s="7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</row>
    <row r="104" spans="1:36" s="2" customFormat="1">
      <c r="A104" s="71"/>
    </row>
    <row r="105" spans="1:36" s="2" customFormat="1">
      <c r="A105" s="71"/>
    </row>
    <row r="106" spans="1:36" s="2" customFormat="1">
      <c r="A106" s="71"/>
    </row>
    <row r="107" spans="1:36" s="2" customFormat="1">
      <c r="A107" s="71"/>
    </row>
    <row r="108" spans="1:36" s="2" customFormat="1">
      <c r="A108" s="71"/>
    </row>
    <row r="109" spans="1:36" s="2" customFormat="1">
      <c r="A109" s="71"/>
    </row>
    <row r="110" spans="1:36" s="2" customFormat="1">
      <c r="A110" s="71"/>
    </row>
    <row r="111" spans="1:36" s="2" customFormat="1">
      <c r="A111" s="71"/>
    </row>
    <row r="112" spans="1:36" s="2" customFormat="1">
      <c r="A112" s="71"/>
    </row>
    <row r="113" spans="1:36" s="2" customFormat="1">
      <c r="A113" s="71"/>
    </row>
    <row r="114" spans="1:36" s="2" customFormat="1">
      <c r="A114" s="71"/>
    </row>
    <row r="115" spans="1:36" s="2" customFormat="1">
      <c r="A115" s="71"/>
    </row>
    <row r="116" spans="1:36" s="2" customFormat="1">
      <c r="A116" s="71"/>
    </row>
    <row r="117" spans="1:36" s="2" customFormat="1">
      <c r="A117" s="71"/>
    </row>
    <row r="118" spans="1:36">
      <c r="A118" s="7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</row>
    <row r="119" spans="1:36">
      <c r="A119" s="7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</row>
    <row r="120" spans="1:36">
      <c r="A120" s="7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</row>
    <row r="121" spans="1:36">
      <c r="A121" s="7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</row>
    <row r="122" spans="1:36">
      <c r="A122" s="7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</row>
    <row r="123" spans="1:36">
      <c r="A123" s="7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</row>
    <row r="124" spans="1:36">
      <c r="A124" s="7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</row>
    <row r="125" spans="1:36">
      <c r="A125" s="7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</row>
    <row r="126" spans="1:36">
      <c r="A126" s="7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</row>
    <row r="127" spans="1:36">
      <c r="A127" s="7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</row>
    <row r="128" spans="1:36">
      <c r="A128" s="7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</row>
    <row r="129" spans="1:36">
      <c r="A129" s="7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</row>
    <row r="130" spans="1:36">
      <c r="A130" s="7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</row>
    <row r="131" spans="1:36">
      <c r="A131" s="7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</row>
    <row r="132" spans="1:36">
      <c r="A132" s="7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</row>
    <row r="133" spans="1:36">
      <c r="A133" s="7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</row>
    <row r="134" spans="1:36">
      <c r="A134" s="7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</row>
    <row r="135" spans="1:36">
      <c r="A135" s="7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</row>
    <row r="136" spans="1:36">
      <c r="A136" s="7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</row>
    <row r="137" spans="1:36">
      <c r="A137" s="7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</row>
    <row r="138" spans="1:36">
      <c r="A138" s="7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</row>
    <row r="139" spans="1:36">
      <c r="A139" s="7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</row>
    <row r="140" spans="1:36">
      <c r="A140" s="7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</row>
    <row r="141" spans="1:36">
      <c r="A141" s="7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</row>
    <row r="142" spans="1:36">
      <c r="A142" s="7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</row>
    <row r="143" spans="1:36">
      <c r="A143" s="7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</row>
    <row r="144" spans="1:36">
      <c r="A144" s="7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</row>
    <row r="145" spans="1:36">
      <c r="A145" s="7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</row>
    <row r="146" spans="1:36">
      <c r="A146" s="7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</row>
    <row r="147" spans="1:36">
      <c r="A147" s="7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</row>
    <row r="148" spans="1:36">
      <c r="A148" s="7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</row>
    <row r="149" spans="1:36">
      <c r="A149" s="7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</row>
    <row r="150" spans="1:36">
      <c r="A150" s="7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</row>
    <row r="151" spans="1:36">
      <c r="A151" s="7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</row>
    <row r="152" spans="1:36">
      <c r="A152" s="7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</row>
    <row r="153" spans="1:36">
      <c r="A153" s="7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</row>
    <row r="154" spans="1:36">
      <c r="A154" s="7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</row>
    <row r="155" spans="1:36">
      <c r="A155" s="7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</row>
    <row r="156" spans="1:36">
      <c r="A156" s="7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</row>
    <row r="157" spans="1:36">
      <c r="A157" s="7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</row>
    <row r="158" spans="1:36">
      <c r="A158" s="7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</row>
    <row r="159" spans="1:36">
      <c r="A159" s="7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</row>
    <row r="160" spans="1:36">
      <c r="A160" s="7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</row>
    <row r="161" spans="1:36">
      <c r="A161" s="7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</row>
    <row r="162" spans="1:36">
      <c r="A162" s="7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</row>
    <row r="163" spans="1:36">
      <c r="A163" s="7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</row>
    <row r="164" spans="1:36">
      <c r="A164" s="7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</row>
    <row r="165" spans="1:36">
      <c r="A165" s="7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</row>
    <row r="166" spans="1:36">
      <c r="A166" s="7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</row>
    <row r="167" spans="1:36">
      <c r="A167" s="7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</row>
    <row r="168" spans="1:36">
      <c r="A168" s="7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</row>
    <row r="169" spans="1:36">
      <c r="A169" s="7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</row>
    <row r="170" spans="1:36">
      <c r="A170" s="7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</row>
    <row r="171" spans="1:36">
      <c r="A171" s="7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</row>
    <row r="172" spans="1:36">
      <c r="A172" s="7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</row>
    <row r="173" spans="1:36">
      <c r="A173" s="7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</row>
    <row r="174" spans="1:36">
      <c r="A174" s="7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</row>
    <row r="175" spans="1:36">
      <c r="A175" s="7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</row>
    <row r="176" spans="1:36">
      <c r="P176" s="2"/>
      <c r="Q176" s="2"/>
      <c r="R176" s="2"/>
      <c r="S176" s="2"/>
      <c r="T176" s="2"/>
      <c r="U176" s="2"/>
      <c r="V176" s="2"/>
      <c r="W176" s="2"/>
      <c r="X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</row>
    <row r="177" spans="16:36">
      <c r="P177" s="2"/>
      <c r="Q177" s="2"/>
      <c r="R177" s="2"/>
      <c r="S177" s="2"/>
      <c r="T177" s="2"/>
      <c r="U177" s="2"/>
      <c r="V177" s="2"/>
      <c r="W177" s="2"/>
      <c r="X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</row>
    <row r="178" spans="16:36">
      <c r="P178" s="2"/>
      <c r="Q178" s="2"/>
      <c r="R178" s="2"/>
      <c r="S178" s="2"/>
      <c r="T178" s="2"/>
      <c r="U178" s="2"/>
      <c r="V178" s="2"/>
      <c r="W178" s="2"/>
      <c r="X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</row>
    <row r="179" spans="16:36">
      <c r="P179" s="2"/>
      <c r="Q179" s="2"/>
      <c r="R179" s="2"/>
      <c r="S179" s="2"/>
      <c r="T179" s="2"/>
      <c r="U179" s="2"/>
      <c r="V179" s="2"/>
      <c r="W179" s="2"/>
      <c r="X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</row>
    <row r="180" spans="16:36">
      <c r="P180" s="2"/>
      <c r="Q180" s="2"/>
      <c r="R180" s="2"/>
      <c r="S180" s="2"/>
      <c r="T180" s="2"/>
      <c r="U180" s="2"/>
      <c r="V180" s="2"/>
      <c r="W180" s="2"/>
      <c r="X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</row>
    <row r="181" spans="16:36">
      <c r="P181" s="2"/>
      <c r="Q181" s="2"/>
      <c r="R181" s="2"/>
      <c r="S181" s="2"/>
      <c r="T181" s="2"/>
      <c r="U181" s="2"/>
      <c r="V181" s="2"/>
      <c r="W181" s="2"/>
      <c r="X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</row>
    <row r="182" spans="16:36">
      <c r="P182" s="2"/>
      <c r="Q182" s="2"/>
      <c r="R182" s="2"/>
      <c r="S182" s="2"/>
      <c r="T182" s="2"/>
      <c r="U182" s="2"/>
      <c r="V182" s="2"/>
      <c r="W182" s="2"/>
      <c r="X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</row>
    <row r="183" spans="16:36">
      <c r="P183" s="2"/>
      <c r="Q183" s="2"/>
      <c r="R183" s="2"/>
      <c r="S183" s="2"/>
      <c r="T183" s="2"/>
      <c r="U183" s="2"/>
      <c r="V183" s="2"/>
      <c r="W183" s="2"/>
      <c r="X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</row>
    <row r="184" spans="16:36">
      <c r="P184" s="2"/>
      <c r="Q184" s="2"/>
      <c r="R184" s="2"/>
      <c r="S184" s="2"/>
      <c r="T184" s="2"/>
      <c r="U184" s="2"/>
      <c r="V184" s="2"/>
      <c r="W184" s="2"/>
      <c r="X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</row>
    <row r="185" spans="16:36">
      <c r="P185" s="2"/>
      <c r="Q185" s="2"/>
      <c r="R185" s="2"/>
      <c r="S185" s="2"/>
      <c r="T185" s="2"/>
      <c r="U185" s="2"/>
      <c r="V185" s="2"/>
      <c r="W185" s="2"/>
      <c r="X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</row>
    <row r="186" spans="16:36">
      <c r="P186" s="2"/>
      <c r="Q186" s="2"/>
      <c r="R186" s="2"/>
      <c r="S186" s="2"/>
      <c r="T186" s="2"/>
      <c r="U186" s="2"/>
      <c r="V186" s="2"/>
      <c r="W186" s="2"/>
      <c r="X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</row>
    <row r="187" spans="16:36">
      <c r="P187" s="2"/>
      <c r="Q187" s="2"/>
      <c r="R187" s="2"/>
      <c r="S187" s="2"/>
      <c r="T187" s="2"/>
      <c r="U187" s="2"/>
      <c r="V187" s="2"/>
      <c r="W187" s="2"/>
      <c r="X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</row>
    <row r="188" spans="16:36">
      <c r="P188" s="2"/>
      <c r="Q188" s="2"/>
      <c r="R188" s="2"/>
      <c r="S188" s="2"/>
      <c r="T188" s="2"/>
      <c r="U188" s="2"/>
      <c r="V188" s="2"/>
      <c r="W188" s="2"/>
      <c r="X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</row>
    <row r="189" spans="16:36">
      <c r="P189" s="2"/>
      <c r="Q189" s="2"/>
      <c r="R189" s="2"/>
      <c r="S189" s="2"/>
      <c r="T189" s="2"/>
      <c r="U189" s="2"/>
      <c r="V189" s="2"/>
      <c r="W189" s="2"/>
      <c r="X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</row>
    <row r="190" spans="16:36">
      <c r="P190" s="2"/>
      <c r="Q190" s="2"/>
      <c r="R190" s="2"/>
      <c r="S190" s="2"/>
      <c r="T190" s="2"/>
      <c r="U190" s="2"/>
      <c r="V190" s="2"/>
      <c r="W190" s="2"/>
      <c r="X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</row>
    <row r="191" spans="16:36">
      <c r="P191" s="2"/>
      <c r="Q191" s="2"/>
      <c r="R191" s="2"/>
      <c r="S191" s="2"/>
      <c r="T191" s="2"/>
      <c r="U191" s="2"/>
      <c r="V191" s="2"/>
      <c r="W191" s="2"/>
      <c r="X191" s="2"/>
      <c r="Z191" s="2"/>
      <c r="AI191" s="2"/>
      <c r="AJ191" s="2"/>
    </row>
    <row r="192" spans="16:36">
      <c r="P192" s="2"/>
      <c r="Q192" s="2"/>
      <c r="R192" s="2"/>
      <c r="S192" s="2"/>
      <c r="T192" s="2"/>
      <c r="U192" s="2"/>
      <c r="V192" s="2"/>
      <c r="W192" s="2"/>
      <c r="X192" s="2"/>
      <c r="Z192" s="2"/>
      <c r="AI192" s="2"/>
      <c r="AJ192" s="2"/>
    </row>
    <row r="193" spans="1:36">
      <c r="P193" s="2"/>
      <c r="Q193" s="2"/>
      <c r="R193" s="2"/>
      <c r="S193" s="2"/>
      <c r="T193" s="2"/>
      <c r="U193" s="2"/>
      <c r="V193" s="2"/>
      <c r="W193" s="2"/>
      <c r="X193" s="2"/>
      <c r="Z193" s="2"/>
      <c r="AI193" s="2"/>
      <c r="AJ193" s="2"/>
    </row>
    <row r="194" spans="1:36">
      <c r="P194" s="2"/>
      <c r="Q194" s="2"/>
      <c r="R194" s="2"/>
      <c r="S194" s="2"/>
      <c r="T194" s="2"/>
      <c r="U194" s="2"/>
      <c r="V194" s="2"/>
      <c r="W194" s="2"/>
      <c r="X194" s="2"/>
      <c r="Z194" s="2"/>
      <c r="AI194" s="2"/>
      <c r="AJ194" s="2"/>
    </row>
    <row r="195" spans="1:36">
      <c r="P195" s="2"/>
      <c r="Q195" s="2"/>
      <c r="R195" s="2"/>
      <c r="S195" s="2"/>
      <c r="T195" s="2"/>
      <c r="U195" s="2"/>
      <c r="V195" s="2"/>
      <c r="W195" s="2"/>
      <c r="X195" s="2"/>
      <c r="Z195" s="2"/>
      <c r="AI195" s="2"/>
      <c r="AJ195" s="2"/>
    </row>
    <row r="196" spans="1:36">
      <c r="P196" s="2"/>
      <c r="Q196" s="2"/>
      <c r="R196" s="2"/>
      <c r="S196" s="2"/>
      <c r="T196" s="2"/>
      <c r="U196" s="2"/>
      <c r="V196" s="2"/>
      <c r="W196" s="2"/>
      <c r="X196" s="2"/>
      <c r="Z196" s="2"/>
      <c r="AI196" s="2"/>
      <c r="AJ196" s="2"/>
    </row>
    <row r="197" spans="1:36">
      <c r="P197" s="2"/>
      <c r="Q197" s="2"/>
      <c r="R197" s="2"/>
      <c r="S197" s="2"/>
      <c r="T197" s="2"/>
      <c r="U197" s="2"/>
      <c r="V197" s="2"/>
      <c r="W197" s="2"/>
      <c r="X197" s="2"/>
      <c r="Z197" s="2"/>
      <c r="AI197" s="2"/>
      <c r="AJ197" s="2"/>
    </row>
    <row r="198" spans="1:36">
      <c r="P198" s="2"/>
      <c r="Q198" s="2"/>
      <c r="R198" s="2"/>
      <c r="S198" s="2"/>
      <c r="T198" s="2"/>
      <c r="U198" s="2"/>
      <c r="V198" s="2"/>
      <c r="W198" s="2"/>
      <c r="X198" s="2"/>
      <c r="Z198" s="2"/>
      <c r="AI198" s="2"/>
      <c r="AJ198" s="2"/>
    </row>
    <row r="199" spans="1:36">
      <c r="P199" s="2"/>
      <c r="Q199" s="2"/>
      <c r="R199" s="2"/>
      <c r="S199" s="2"/>
      <c r="T199" s="2"/>
      <c r="U199" s="2"/>
      <c r="V199" s="2"/>
      <c r="W199" s="2"/>
      <c r="X199" s="2"/>
      <c r="Z199" s="2"/>
      <c r="AI199" s="2"/>
      <c r="AJ199" s="2"/>
    </row>
    <row r="200" spans="1:36">
      <c r="P200" s="2"/>
      <c r="Q200" s="2"/>
      <c r="R200" s="2"/>
      <c r="S200" s="2"/>
      <c r="T200" s="2"/>
      <c r="U200" s="2"/>
      <c r="V200" s="2"/>
      <c r="W200" s="2"/>
      <c r="X200" s="2"/>
      <c r="Z200" s="2"/>
      <c r="AI200" s="2"/>
      <c r="AJ200" s="2"/>
    </row>
    <row r="201" spans="1:36">
      <c r="P201" s="2"/>
      <c r="Q201" s="2"/>
      <c r="R201" s="2"/>
      <c r="S201" s="2"/>
      <c r="T201" s="2"/>
      <c r="U201" s="2"/>
      <c r="V201" s="2"/>
      <c r="W201" s="2"/>
      <c r="X201" s="2"/>
      <c r="Z201" s="2"/>
      <c r="AI201" s="2"/>
      <c r="AJ201" s="2"/>
    </row>
    <row r="202" spans="1:36">
      <c r="P202" s="2"/>
      <c r="Q202" s="2"/>
      <c r="R202" s="2"/>
      <c r="S202" s="2"/>
      <c r="T202" s="2"/>
      <c r="U202" s="2"/>
      <c r="V202" s="2"/>
      <c r="W202" s="2"/>
      <c r="X202" s="2"/>
      <c r="Z202" s="2"/>
      <c r="AI202" s="2"/>
      <c r="AJ202" s="2"/>
    </row>
    <row r="203" spans="1:36">
      <c r="P203" s="2"/>
      <c r="Q203" s="2"/>
      <c r="R203" s="2"/>
      <c r="S203" s="2"/>
      <c r="T203" s="2"/>
      <c r="U203" s="2"/>
      <c r="V203" s="2"/>
      <c r="W203" s="2"/>
      <c r="X203" s="2"/>
      <c r="Z203" s="2"/>
      <c r="AI203" s="2"/>
      <c r="AJ203" s="2"/>
    </row>
    <row r="204" spans="1:36">
      <c r="P204" s="2"/>
      <c r="Q204" s="2"/>
      <c r="R204" s="2"/>
      <c r="S204" s="2"/>
      <c r="T204" s="2"/>
      <c r="U204" s="2"/>
      <c r="V204" s="2"/>
      <c r="W204" s="2"/>
      <c r="X204" s="2"/>
      <c r="Z204" s="2"/>
      <c r="AI204" s="2"/>
      <c r="AJ204" s="2"/>
    </row>
    <row r="205" spans="1:36" s="2" customFormat="1">
      <c r="A205" s="30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</row>
    <row r="206" spans="1:36" s="2" customFormat="1">
      <c r="A206" s="30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</row>
    <row r="207" spans="1:36" s="2" customFormat="1">
      <c r="A207" s="30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</row>
    <row r="208" spans="1:36" s="2" customFormat="1">
      <c r="A208" s="30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</row>
    <row r="209" spans="1:36" s="2" customFormat="1">
      <c r="A209" s="30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</row>
    <row r="210" spans="1:36" s="2" customFormat="1">
      <c r="A210" s="3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</row>
    <row r="211" spans="1:36" s="2" customFormat="1">
      <c r="A211" s="30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</row>
    <row r="212" spans="1:36" s="2" customFormat="1">
      <c r="A212" s="30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</row>
    <row r="213" spans="1:36" s="2" customFormat="1">
      <c r="A213" s="30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</row>
    <row r="214" spans="1:36" s="2" customFormat="1">
      <c r="A214" s="30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</row>
    <row r="215" spans="1:36" s="2" customFormat="1">
      <c r="A215" s="30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</row>
    <row r="216" spans="1:36" s="2" customFormat="1">
      <c r="A216" s="30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</row>
    <row r="217" spans="1:36" s="2" customFormat="1">
      <c r="A217" s="30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</row>
    <row r="218" spans="1:36" s="2" customFormat="1">
      <c r="A218" s="30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</row>
    <row r="219" spans="1:36" s="2" customFormat="1">
      <c r="A219" s="30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</row>
    <row r="220" spans="1:36" s="2" customFormat="1">
      <c r="A220" s="3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</row>
    <row r="221" spans="1:36" s="2" customFormat="1">
      <c r="A221" s="30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</row>
    <row r="222" spans="1:36" s="2" customFormat="1">
      <c r="A222" s="30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</row>
  </sheetData>
  <mergeCells count="9">
    <mergeCell ref="AB6:AH16"/>
    <mergeCell ref="AB5:AH5"/>
    <mergeCell ref="V3:V4"/>
    <mergeCell ref="W3:W4"/>
    <mergeCell ref="Q3:Q4"/>
    <mergeCell ref="R3:R4"/>
    <mergeCell ref="S3:S4"/>
    <mergeCell ref="T3:T4"/>
    <mergeCell ref="U3:U4"/>
  </mergeCells>
  <conditionalFormatting sqref="C5:C42">
    <cfRule type="cellIs" dxfId="22" priority="10" operator="notBetween">
      <formula>10</formula>
      <formula>25</formula>
    </cfRule>
  </conditionalFormatting>
  <conditionalFormatting sqref="D5:D42">
    <cfRule type="cellIs" dxfId="21" priority="9" operator="notBetween">
      <formula>4.9</formula>
      <formula>9.2</formula>
    </cfRule>
  </conditionalFormatting>
  <conditionalFormatting sqref="F5:F42">
    <cfRule type="cellIs" dxfId="20" priority="8" operator="notBetween">
      <formula>0.05</formula>
      <formula>29.65</formula>
    </cfRule>
  </conditionalFormatting>
  <conditionalFormatting sqref="H5:H42">
    <cfRule type="cellIs" dxfId="19" priority="7" operator="notBetween">
      <formula>0.204</formula>
      <formula>120.24</formula>
    </cfRule>
  </conditionalFormatting>
  <conditionalFormatting sqref="I5:I42">
    <cfRule type="cellIs" dxfId="18" priority="6" operator="notBetween">
      <formula>0.024</formula>
      <formula>51.9</formula>
    </cfRule>
  </conditionalFormatting>
  <conditionalFormatting sqref="J5:J42">
    <cfRule type="cellIs" dxfId="17" priority="5" operator="notBetween">
      <formula>0.16</formula>
      <formula>236.9</formula>
    </cfRule>
  </conditionalFormatting>
  <conditionalFormatting sqref="K5:K42">
    <cfRule type="cellIs" dxfId="16" priority="4" operator="notBetween">
      <formula>0.039</formula>
      <formula>156</formula>
    </cfRule>
  </conditionalFormatting>
  <conditionalFormatting sqref="L5:L42">
    <cfRule type="cellIs" dxfId="15" priority="3" operator="notBetween">
      <formula>0.096</formula>
      <formula>278.4</formula>
    </cfRule>
  </conditionalFormatting>
  <conditionalFormatting sqref="M5:M42">
    <cfRule type="cellIs" dxfId="14" priority="2" operator="notBetween">
      <formula>0.32</formula>
      <formula>279.72</formula>
    </cfRule>
  </conditionalFormatting>
  <conditionalFormatting sqref="N5:N42">
    <cfRule type="cellIs" dxfId="13" priority="1" operator="notBetween">
      <formula>1.99</formula>
      <formula>360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J222"/>
  <sheetViews>
    <sheetView zoomScaleNormal="100" workbookViewId="0">
      <selection activeCell="J1" sqref="J1"/>
    </sheetView>
  </sheetViews>
  <sheetFormatPr defaultColWidth="9.140625" defaultRowHeight="15"/>
  <cols>
    <col min="1" max="1" width="9.140625" style="30"/>
    <col min="2" max="2" width="10.7109375" bestFit="1" customWidth="1"/>
    <col min="3" max="3" width="11.140625" customWidth="1"/>
    <col min="5" max="5" width="7.28515625" customWidth="1"/>
    <col min="16" max="16" width="3.7109375" customWidth="1"/>
    <col min="17" max="19" width="12.28515625" customWidth="1"/>
    <col min="20" max="22" width="8.7109375" customWidth="1"/>
    <col min="23" max="23" width="12.28515625" customWidth="1"/>
    <col min="24" max="24" width="2.7109375" customWidth="1"/>
    <col min="26" max="26" width="4" customWidth="1"/>
  </cols>
  <sheetData>
    <row r="1" spans="1:35" ht="37.5" customHeight="1">
      <c r="A1" s="104" t="s">
        <v>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5.75">
      <c r="A2" s="68" t="s">
        <v>79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49" t="s">
        <v>80</v>
      </c>
      <c r="R2" s="2"/>
      <c r="S2" s="2"/>
      <c r="T2" s="2"/>
      <c r="U2" s="2"/>
      <c r="V2" s="2"/>
      <c r="W2" s="2"/>
      <c r="X2" s="2"/>
      <c r="Y2" s="102" t="s">
        <v>81</v>
      </c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5.75">
      <c r="A3" s="68" t="s">
        <v>82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53" t="s">
        <v>83</v>
      </c>
      <c r="R3" s="253" t="s">
        <v>84</v>
      </c>
      <c r="S3" s="253" t="s">
        <v>85</v>
      </c>
      <c r="T3" s="253" t="s">
        <v>86</v>
      </c>
      <c r="U3" s="253" t="s">
        <v>87</v>
      </c>
      <c r="V3" s="253" t="s">
        <v>88</v>
      </c>
      <c r="W3" s="253" t="s">
        <v>89</v>
      </c>
      <c r="X3" s="2"/>
      <c r="Y3" s="6" t="s">
        <v>87</v>
      </c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>
      <c r="A4" s="69" t="s">
        <v>9</v>
      </c>
      <c r="B4" s="62" t="s">
        <v>10</v>
      </c>
      <c r="C4" s="62" t="s">
        <v>11</v>
      </c>
      <c r="D4" s="62" t="s">
        <v>12</v>
      </c>
      <c r="E4" s="62" t="s">
        <v>88</v>
      </c>
      <c r="F4" s="62" t="s">
        <v>13</v>
      </c>
      <c r="G4" s="62" t="s">
        <v>14</v>
      </c>
      <c r="H4" s="62" t="s">
        <v>15</v>
      </c>
      <c r="I4" s="62" t="s">
        <v>16</v>
      </c>
      <c r="J4" s="62" t="s">
        <v>49</v>
      </c>
      <c r="K4" s="62" t="s">
        <v>18</v>
      </c>
      <c r="L4" s="62" t="s">
        <v>19</v>
      </c>
      <c r="M4" s="62" t="s">
        <v>20</v>
      </c>
      <c r="N4" s="62" t="s">
        <v>21</v>
      </c>
      <c r="O4" s="62" t="s">
        <v>22</v>
      </c>
      <c r="P4" s="2"/>
      <c r="Q4" s="253"/>
      <c r="R4" s="253"/>
      <c r="S4" s="253"/>
      <c r="T4" s="253"/>
      <c r="U4" s="253"/>
      <c r="V4" s="253"/>
      <c r="W4" s="253"/>
      <c r="X4" s="2"/>
      <c r="Y4" s="62" t="s">
        <v>90</v>
      </c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5" customHeight="1" thickBot="1">
      <c r="A5" s="70" t="str">
        <f>IF('Ambient Data'!A7="*","*",'Ambient Data'!A7)</f>
        <v>*</v>
      </c>
      <c r="B5" s="42" t="str">
        <f>IF(ISTEXT('Ambient Data'!B7),'Ambient Data'!B7,"*")</f>
        <v>*</v>
      </c>
      <c r="C5" s="12" t="str">
        <f>IF(ISNUMBER('Ambient Data'!C7),'Mixed Values'!AU10,"*")</f>
        <v>*</v>
      </c>
      <c r="D5" s="12" t="str">
        <f>IF(ISNUMBER('Ambient Data'!D7),'Mixed Values'!AV10,"*")</f>
        <v>*</v>
      </c>
      <c r="E5" s="211">
        <v>999</v>
      </c>
      <c r="F5" s="12" t="str">
        <f>IF(ISNUMBER('Ambient Data'!E7),'Mixed Values'!AX10,"*")</f>
        <v>*</v>
      </c>
      <c r="G5" s="12">
        <f>IF(ISNUMBER('Ambient Data'!F7),'Ambient Data'!F7,"*")</f>
        <v>10</v>
      </c>
      <c r="H5" s="12" t="str">
        <f>IF(ISNUMBER('Ambient Data'!G7),'Mixed Values'!AY10,"*")</f>
        <v>*</v>
      </c>
      <c r="I5" s="12" t="str">
        <f>IF(ISNUMBER('Ambient Data'!H7),'Mixed Values'!AZ10,"*")</f>
        <v>*</v>
      </c>
      <c r="J5" s="12" t="str">
        <f>IF(ISNUMBER('Ambient Data'!I7),'Mixed Values'!BA10,"*")</f>
        <v>*</v>
      </c>
      <c r="K5" s="12" t="str">
        <f>IF(ISNUMBER('Ambient Data'!J7),'Mixed Values'!BB10,"*")</f>
        <v>*</v>
      </c>
      <c r="L5" s="12" t="str">
        <f>IF(ISNUMBER('Ambient Data'!K7),'Mixed Values'!BC10,"*")</f>
        <v>*</v>
      </c>
      <c r="M5" s="12" t="str">
        <f>IF(ISNUMBER('Ambient Data'!L7),'Mixed Values'!BD10,"*")</f>
        <v>*</v>
      </c>
      <c r="N5" s="12" t="str">
        <f>IF(ISNUMBER('Ambient Data'!M7),'Mixed Values'!AW10,"*")</f>
        <v>*</v>
      </c>
      <c r="O5" s="41">
        <f>IF(ISNUMBER('Ambient Data'!N7),'Ambient Data'!N7,"*")</f>
        <v>9.9999999999999995E-7</v>
      </c>
      <c r="P5" s="2"/>
      <c r="Q5" s="131" t="s">
        <v>28</v>
      </c>
      <c r="R5" s="79" t="s">
        <v>28</v>
      </c>
      <c r="S5" s="79" t="s">
        <v>28</v>
      </c>
      <c r="T5" s="79" t="s">
        <v>28</v>
      </c>
      <c r="U5" s="79" t="s">
        <v>28</v>
      </c>
      <c r="V5" s="79" t="s">
        <v>28</v>
      </c>
      <c r="W5" s="79" t="s">
        <v>28</v>
      </c>
      <c r="X5" s="2"/>
      <c r="Y5" s="80" t="str">
        <f t="shared" ref="Y5:Y36" si="0">U5</f>
        <v>*</v>
      </c>
      <c r="Z5" s="2"/>
      <c r="AA5" s="4" t="s">
        <v>91</v>
      </c>
      <c r="AB5" s="3"/>
      <c r="AC5" s="3"/>
      <c r="AD5" s="3"/>
      <c r="AE5" s="27" t="s">
        <v>92</v>
      </c>
      <c r="AF5" s="43" t="s">
        <v>28</v>
      </c>
      <c r="AG5" s="3"/>
      <c r="AH5" s="3"/>
      <c r="AI5" s="2"/>
    </row>
    <row r="6" spans="1:35">
      <c r="A6" s="70" t="str">
        <f>IF('Ambient Data'!A8="*","*",'Ambient Data'!A8)</f>
        <v>*</v>
      </c>
      <c r="B6" s="42" t="str">
        <f>IF(ISTEXT('Ambient Data'!B8),'Ambient Data'!B8,"*")</f>
        <v>*</v>
      </c>
      <c r="C6" s="12" t="str">
        <f>IF(ISNUMBER('Ambient Data'!C8),'Mixed Values'!AU11,"*")</f>
        <v>*</v>
      </c>
      <c r="D6" s="12" t="str">
        <f>IF(ISNUMBER('Ambient Data'!D8),'Mixed Values'!AV11,"*")</f>
        <v>*</v>
      </c>
      <c r="E6" s="211">
        <v>999</v>
      </c>
      <c r="F6" s="12" t="str">
        <f>IF(ISNUMBER('Ambient Data'!E8),'Mixed Values'!AX11,"*")</f>
        <v>*</v>
      </c>
      <c r="G6" s="12">
        <f>IF(ISNUMBER('Ambient Data'!F8),'Ambient Data'!F8,"*")</f>
        <v>10</v>
      </c>
      <c r="H6" s="12" t="str">
        <f>IF(ISNUMBER('Ambient Data'!G8),'Mixed Values'!AY11,"*")</f>
        <v>*</v>
      </c>
      <c r="I6" s="12" t="str">
        <f>IF(ISNUMBER('Ambient Data'!H8),'Mixed Values'!AZ11,"*")</f>
        <v>*</v>
      </c>
      <c r="J6" s="12" t="str">
        <f>IF(ISNUMBER('Ambient Data'!I8),'Mixed Values'!BA11,"*")</f>
        <v>*</v>
      </c>
      <c r="K6" s="12" t="str">
        <f>IF(ISNUMBER('Ambient Data'!J8),'Mixed Values'!BB11,"*")</f>
        <v>*</v>
      </c>
      <c r="L6" s="12" t="str">
        <f>IF(ISNUMBER('Ambient Data'!K8),'Mixed Values'!BC11,"*")</f>
        <v>*</v>
      </c>
      <c r="M6" s="12" t="str">
        <f>IF(ISNUMBER('Ambient Data'!L8),'Mixed Values'!BD11,"*")</f>
        <v>*</v>
      </c>
      <c r="N6" s="12" t="str">
        <f>IF(ISNUMBER('Ambient Data'!M8),'Mixed Values'!AW11,"*")</f>
        <v>*</v>
      </c>
      <c r="O6" s="41">
        <f>IF(ISNUMBER('Ambient Data'!N8),'Ambient Data'!N8,"*")</f>
        <v>9.9999999999999995E-7</v>
      </c>
      <c r="P6" s="2"/>
      <c r="Q6" s="131" t="s">
        <v>28</v>
      </c>
      <c r="R6" s="79" t="s">
        <v>28</v>
      </c>
      <c r="S6" s="79" t="s">
        <v>28</v>
      </c>
      <c r="T6" s="79" t="s">
        <v>28</v>
      </c>
      <c r="U6" s="79" t="s">
        <v>28</v>
      </c>
      <c r="V6" s="79" t="s">
        <v>28</v>
      </c>
      <c r="W6" s="79" t="s">
        <v>28</v>
      </c>
      <c r="X6" s="2"/>
      <c r="Y6" s="80" t="str">
        <f t="shared" si="0"/>
        <v>*</v>
      </c>
      <c r="Z6" s="2"/>
      <c r="AA6" s="2"/>
      <c r="AB6" s="227" t="s">
        <v>93</v>
      </c>
      <c r="AC6" s="228"/>
      <c r="AD6" s="228"/>
      <c r="AE6" s="228"/>
      <c r="AF6" s="228"/>
      <c r="AG6" s="228"/>
      <c r="AH6" s="229"/>
      <c r="AI6" s="2"/>
    </row>
    <row r="7" spans="1:35">
      <c r="A7" s="70" t="str">
        <f>IF('Ambient Data'!A9="*","*",'Ambient Data'!A9)</f>
        <v>*</v>
      </c>
      <c r="B7" s="42" t="str">
        <f>IF(ISTEXT('Ambient Data'!B9),'Ambient Data'!B9,"*")</f>
        <v>*</v>
      </c>
      <c r="C7" s="12" t="str">
        <f>IF(ISNUMBER('Ambient Data'!C9),'Mixed Values'!AU12,"*")</f>
        <v>*</v>
      </c>
      <c r="D7" s="12" t="str">
        <f>IF(ISNUMBER('Ambient Data'!D9),'Mixed Values'!AV12,"*")</f>
        <v>*</v>
      </c>
      <c r="E7" s="211">
        <v>999</v>
      </c>
      <c r="F7" s="12" t="str">
        <f>IF(ISNUMBER('Ambient Data'!E9),'Mixed Values'!AX12,"*")</f>
        <v>*</v>
      </c>
      <c r="G7" s="12">
        <f>IF(ISNUMBER('Ambient Data'!F9),'Ambient Data'!F9,"*")</f>
        <v>10</v>
      </c>
      <c r="H7" s="12" t="str">
        <f>IF(ISNUMBER('Ambient Data'!G9),'Mixed Values'!AY12,"*")</f>
        <v>*</v>
      </c>
      <c r="I7" s="12" t="str">
        <f>IF(ISNUMBER('Ambient Data'!H9),'Mixed Values'!AZ12,"*")</f>
        <v>*</v>
      </c>
      <c r="J7" s="12" t="str">
        <f>IF(ISNUMBER('Ambient Data'!I9),'Mixed Values'!BA12,"*")</f>
        <v>*</v>
      </c>
      <c r="K7" s="12" t="str">
        <f>IF(ISNUMBER('Ambient Data'!J9),'Mixed Values'!BB12,"*")</f>
        <v>*</v>
      </c>
      <c r="L7" s="12" t="str">
        <f>IF(ISNUMBER('Ambient Data'!K9),'Mixed Values'!BC12,"*")</f>
        <v>*</v>
      </c>
      <c r="M7" s="12" t="str">
        <f>IF(ISNUMBER('Ambient Data'!L9),'Mixed Values'!BD12,"*")</f>
        <v>*</v>
      </c>
      <c r="N7" s="12" t="str">
        <f>IF(ISNUMBER('Ambient Data'!M9),'Mixed Values'!AW12,"*")</f>
        <v>*</v>
      </c>
      <c r="O7" s="41">
        <f>IF(ISNUMBER('Ambient Data'!N9),'Ambient Data'!N9,"*")</f>
        <v>9.9999999999999995E-7</v>
      </c>
      <c r="P7" s="2"/>
      <c r="Q7" s="131" t="s">
        <v>28</v>
      </c>
      <c r="R7" s="79" t="s">
        <v>28</v>
      </c>
      <c r="S7" s="79" t="s">
        <v>28</v>
      </c>
      <c r="T7" s="79" t="s">
        <v>28</v>
      </c>
      <c r="U7" s="79" t="s">
        <v>28</v>
      </c>
      <c r="V7" s="79" t="s">
        <v>28</v>
      </c>
      <c r="W7" s="79" t="s">
        <v>28</v>
      </c>
      <c r="X7" s="2"/>
      <c r="Y7" s="80" t="str">
        <f t="shared" si="0"/>
        <v>*</v>
      </c>
      <c r="Z7" s="2"/>
      <c r="AA7" s="2"/>
      <c r="AB7" s="243" t="s">
        <v>94</v>
      </c>
      <c r="AC7" s="244"/>
      <c r="AD7" s="244"/>
      <c r="AE7" s="244"/>
      <c r="AF7" s="244"/>
      <c r="AG7" s="244"/>
      <c r="AH7" s="245"/>
      <c r="AI7" s="2"/>
    </row>
    <row r="8" spans="1:35" ht="15" customHeight="1">
      <c r="A8" s="70" t="str">
        <f>IF('Ambient Data'!A10="*","*",'Ambient Data'!A10)</f>
        <v>*</v>
      </c>
      <c r="B8" s="42" t="str">
        <f>IF(ISTEXT('Ambient Data'!B10),'Ambient Data'!B10,"*")</f>
        <v>*</v>
      </c>
      <c r="C8" s="12" t="str">
        <f>IF(ISNUMBER('Ambient Data'!C10),'Mixed Values'!AU13,"*")</f>
        <v>*</v>
      </c>
      <c r="D8" s="12" t="str">
        <f>IF(ISNUMBER('Ambient Data'!D10),'Mixed Values'!AV13,"*")</f>
        <v>*</v>
      </c>
      <c r="E8" s="211">
        <v>999</v>
      </c>
      <c r="F8" s="12" t="str">
        <f>IF(ISNUMBER('Ambient Data'!E10),'Mixed Values'!AX13,"*")</f>
        <v>*</v>
      </c>
      <c r="G8" s="12">
        <f>IF(ISNUMBER('Ambient Data'!F10),'Ambient Data'!F10,"*")</f>
        <v>10</v>
      </c>
      <c r="H8" s="12" t="str">
        <f>IF(ISNUMBER('Ambient Data'!G10),'Mixed Values'!AY13,"*")</f>
        <v>*</v>
      </c>
      <c r="I8" s="12" t="str">
        <f>IF(ISNUMBER('Ambient Data'!H10),'Mixed Values'!AZ13,"*")</f>
        <v>*</v>
      </c>
      <c r="J8" s="12" t="str">
        <f>IF(ISNUMBER('Ambient Data'!I10),'Mixed Values'!BA13,"*")</f>
        <v>*</v>
      </c>
      <c r="K8" s="12" t="str">
        <f>IF(ISNUMBER('Ambient Data'!J10),'Mixed Values'!BB13,"*")</f>
        <v>*</v>
      </c>
      <c r="L8" s="12" t="str">
        <f>IF(ISNUMBER('Ambient Data'!K10),'Mixed Values'!BC13,"*")</f>
        <v>*</v>
      </c>
      <c r="M8" s="12" t="str">
        <f>IF(ISNUMBER('Ambient Data'!L10),'Mixed Values'!BD13,"*")</f>
        <v>*</v>
      </c>
      <c r="N8" s="12" t="str">
        <f>IF(ISNUMBER('Ambient Data'!M10),'Mixed Values'!AW13,"*")</f>
        <v>*</v>
      </c>
      <c r="O8" s="41">
        <f>IF(ISNUMBER('Ambient Data'!N10),'Ambient Data'!N10,"*")</f>
        <v>9.9999999999999995E-7</v>
      </c>
      <c r="P8" s="2"/>
      <c r="Q8" s="131" t="s">
        <v>28</v>
      </c>
      <c r="R8" s="79" t="s">
        <v>28</v>
      </c>
      <c r="S8" s="79" t="s">
        <v>28</v>
      </c>
      <c r="T8" s="79" t="s">
        <v>28</v>
      </c>
      <c r="U8" s="79" t="s">
        <v>28</v>
      </c>
      <c r="V8" s="79" t="s">
        <v>28</v>
      </c>
      <c r="W8" s="79" t="s">
        <v>28</v>
      </c>
      <c r="X8" s="2"/>
      <c r="Y8" s="80" t="str">
        <f t="shared" si="0"/>
        <v>*</v>
      </c>
      <c r="Z8" s="2"/>
      <c r="AA8" s="2"/>
      <c r="AB8" s="246"/>
      <c r="AC8" s="247"/>
      <c r="AD8" s="247"/>
      <c r="AE8" s="247"/>
      <c r="AF8" s="247"/>
      <c r="AG8" s="247"/>
      <c r="AH8" s="248"/>
      <c r="AI8" s="2"/>
    </row>
    <row r="9" spans="1:35">
      <c r="A9" s="70" t="str">
        <f>IF('Ambient Data'!A11="*","*",'Ambient Data'!A11)</f>
        <v>*</v>
      </c>
      <c r="B9" s="42" t="str">
        <f>IF(ISTEXT('Ambient Data'!B11),'Ambient Data'!B11,"*")</f>
        <v>*</v>
      </c>
      <c r="C9" s="12" t="str">
        <f>IF(ISNUMBER('Ambient Data'!C11),'Mixed Values'!AU14,"*")</f>
        <v>*</v>
      </c>
      <c r="D9" s="12" t="str">
        <f>IF(ISNUMBER('Ambient Data'!D11),'Mixed Values'!AV14,"*")</f>
        <v>*</v>
      </c>
      <c r="E9" s="211">
        <v>999</v>
      </c>
      <c r="F9" s="12" t="str">
        <f>IF(ISNUMBER('Ambient Data'!E11),'Mixed Values'!AX14,"*")</f>
        <v>*</v>
      </c>
      <c r="G9" s="12">
        <f>IF(ISNUMBER('Ambient Data'!F11),'Ambient Data'!F11,"*")</f>
        <v>10</v>
      </c>
      <c r="H9" s="12" t="str">
        <f>IF(ISNUMBER('Ambient Data'!G11),'Mixed Values'!AY14,"*")</f>
        <v>*</v>
      </c>
      <c r="I9" s="12" t="str">
        <f>IF(ISNUMBER('Ambient Data'!H11),'Mixed Values'!AZ14,"*")</f>
        <v>*</v>
      </c>
      <c r="J9" s="12" t="str">
        <f>IF(ISNUMBER('Ambient Data'!I11),'Mixed Values'!BA14,"*")</f>
        <v>*</v>
      </c>
      <c r="K9" s="12" t="str">
        <f>IF(ISNUMBER('Ambient Data'!J11),'Mixed Values'!BB14,"*")</f>
        <v>*</v>
      </c>
      <c r="L9" s="12" t="str">
        <f>IF(ISNUMBER('Ambient Data'!K11),'Mixed Values'!BC14,"*")</f>
        <v>*</v>
      </c>
      <c r="M9" s="12" t="str">
        <f>IF(ISNUMBER('Ambient Data'!L11),'Mixed Values'!BD14,"*")</f>
        <v>*</v>
      </c>
      <c r="N9" s="12" t="str">
        <f>IF(ISNUMBER('Ambient Data'!M11),'Mixed Values'!AW14,"*")</f>
        <v>*</v>
      </c>
      <c r="O9" s="41">
        <f>IF(ISNUMBER('Ambient Data'!N11),'Ambient Data'!N11,"*")</f>
        <v>9.9999999999999995E-7</v>
      </c>
      <c r="P9" s="2"/>
      <c r="Q9" s="131" t="s">
        <v>28</v>
      </c>
      <c r="R9" s="79" t="s">
        <v>28</v>
      </c>
      <c r="S9" s="79" t="s">
        <v>28</v>
      </c>
      <c r="T9" s="79" t="s">
        <v>28</v>
      </c>
      <c r="U9" s="79" t="s">
        <v>28</v>
      </c>
      <c r="V9" s="79" t="s">
        <v>28</v>
      </c>
      <c r="W9" s="79" t="s">
        <v>28</v>
      </c>
      <c r="X9" s="2"/>
      <c r="Y9" s="80" t="str">
        <f t="shared" si="0"/>
        <v>*</v>
      </c>
      <c r="Z9" s="2"/>
      <c r="AA9" s="2"/>
      <c r="AB9" s="246"/>
      <c r="AC9" s="247"/>
      <c r="AD9" s="247"/>
      <c r="AE9" s="247"/>
      <c r="AF9" s="247"/>
      <c r="AG9" s="247"/>
      <c r="AH9" s="248"/>
      <c r="AI9" s="2"/>
    </row>
    <row r="10" spans="1:35">
      <c r="A10" s="70" t="str">
        <f>IF('Ambient Data'!A12="*","*",'Ambient Data'!A12)</f>
        <v>*</v>
      </c>
      <c r="B10" s="42" t="str">
        <f>IF(ISTEXT('Ambient Data'!B12),'Ambient Data'!B12,"*")</f>
        <v>*</v>
      </c>
      <c r="C10" s="12" t="str">
        <f>IF(ISNUMBER('Ambient Data'!C12),'Mixed Values'!AU15,"*")</f>
        <v>*</v>
      </c>
      <c r="D10" s="12" t="str">
        <f>IF(ISNUMBER('Ambient Data'!D12),'Mixed Values'!AV15,"*")</f>
        <v>*</v>
      </c>
      <c r="E10" s="211">
        <v>999</v>
      </c>
      <c r="F10" s="12" t="str">
        <f>IF(ISNUMBER('Ambient Data'!E12),'Mixed Values'!AX15,"*")</f>
        <v>*</v>
      </c>
      <c r="G10" s="12">
        <f>IF(ISNUMBER('Ambient Data'!F12),'Ambient Data'!F12,"*")</f>
        <v>10</v>
      </c>
      <c r="H10" s="12" t="str">
        <f>IF(ISNUMBER('Ambient Data'!G12),'Mixed Values'!AY15,"*")</f>
        <v>*</v>
      </c>
      <c r="I10" s="12" t="str">
        <f>IF(ISNUMBER('Ambient Data'!H12),'Mixed Values'!AZ15,"*")</f>
        <v>*</v>
      </c>
      <c r="J10" s="12" t="str">
        <f>IF(ISNUMBER('Ambient Data'!I12),'Mixed Values'!BA15,"*")</f>
        <v>*</v>
      </c>
      <c r="K10" s="12" t="str">
        <f>IF(ISNUMBER('Ambient Data'!J12),'Mixed Values'!BB15,"*")</f>
        <v>*</v>
      </c>
      <c r="L10" s="12" t="str">
        <f>IF(ISNUMBER('Ambient Data'!K12),'Mixed Values'!BC15,"*")</f>
        <v>*</v>
      </c>
      <c r="M10" s="12" t="str">
        <f>IF(ISNUMBER('Ambient Data'!L12),'Mixed Values'!BD15,"*")</f>
        <v>*</v>
      </c>
      <c r="N10" s="12" t="str">
        <f>IF(ISNUMBER('Ambient Data'!M12),'Mixed Values'!AW15,"*")</f>
        <v>*</v>
      </c>
      <c r="O10" s="41">
        <f>IF(ISNUMBER('Ambient Data'!N12),'Ambient Data'!N12,"*")</f>
        <v>9.9999999999999995E-7</v>
      </c>
      <c r="P10" s="2"/>
      <c r="Q10" s="131" t="s">
        <v>28</v>
      </c>
      <c r="R10" s="79" t="s">
        <v>28</v>
      </c>
      <c r="S10" s="79" t="s">
        <v>28</v>
      </c>
      <c r="T10" s="79" t="s">
        <v>28</v>
      </c>
      <c r="U10" s="79" t="s">
        <v>28</v>
      </c>
      <c r="V10" s="79" t="s">
        <v>28</v>
      </c>
      <c r="W10" s="79" t="s">
        <v>28</v>
      </c>
      <c r="X10" s="2"/>
      <c r="Y10" s="80" t="str">
        <f t="shared" si="0"/>
        <v>*</v>
      </c>
      <c r="Z10" s="2"/>
      <c r="AA10" s="2"/>
      <c r="AB10" s="246"/>
      <c r="AC10" s="247"/>
      <c r="AD10" s="247"/>
      <c r="AE10" s="247"/>
      <c r="AF10" s="247"/>
      <c r="AG10" s="247"/>
      <c r="AH10" s="248"/>
      <c r="AI10" s="2"/>
    </row>
    <row r="11" spans="1:35">
      <c r="A11" s="70" t="str">
        <f>IF('Ambient Data'!A13="*","*",'Ambient Data'!A13)</f>
        <v>*</v>
      </c>
      <c r="B11" s="42" t="str">
        <f>IF(ISTEXT('Ambient Data'!B13),'Ambient Data'!B13,"*")</f>
        <v>*</v>
      </c>
      <c r="C11" s="12" t="str">
        <f>IF(ISNUMBER('Ambient Data'!C13),'Mixed Values'!AU16,"*")</f>
        <v>*</v>
      </c>
      <c r="D11" s="12" t="str">
        <f>IF(ISNUMBER('Ambient Data'!D13),'Mixed Values'!AV16,"*")</f>
        <v>*</v>
      </c>
      <c r="E11" s="211">
        <v>999</v>
      </c>
      <c r="F11" s="12" t="str">
        <f>IF(ISNUMBER('Ambient Data'!E13),'Mixed Values'!AX16,"*")</f>
        <v>*</v>
      </c>
      <c r="G11" s="12">
        <f>IF(ISNUMBER('Ambient Data'!F13),'Ambient Data'!F13,"*")</f>
        <v>10</v>
      </c>
      <c r="H11" s="12" t="str">
        <f>IF(ISNUMBER('Ambient Data'!G13),'Mixed Values'!AY16,"*")</f>
        <v>*</v>
      </c>
      <c r="I11" s="12" t="str">
        <f>IF(ISNUMBER('Ambient Data'!H13),'Mixed Values'!AZ16,"*")</f>
        <v>*</v>
      </c>
      <c r="J11" s="12" t="str">
        <f>IF(ISNUMBER('Ambient Data'!I13),'Mixed Values'!BA16,"*")</f>
        <v>*</v>
      </c>
      <c r="K11" s="12" t="str">
        <f>IF(ISNUMBER('Ambient Data'!J13),'Mixed Values'!BB16,"*")</f>
        <v>*</v>
      </c>
      <c r="L11" s="12" t="str">
        <f>IF(ISNUMBER('Ambient Data'!K13),'Mixed Values'!BC16,"*")</f>
        <v>*</v>
      </c>
      <c r="M11" s="12" t="str">
        <f>IF(ISNUMBER('Ambient Data'!L13),'Mixed Values'!BD16,"*")</f>
        <v>*</v>
      </c>
      <c r="N11" s="12" t="str">
        <f>IF(ISNUMBER('Ambient Data'!M13),'Mixed Values'!AW16,"*")</f>
        <v>*</v>
      </c>
      <c r="O11" s="41">
        <f>IF(ISNUMBER('Ambient Data'!N13),'Ambient Data'!N13,"*")</f>
        <v>9.9999999999999995E-7</v>
      </c>
      <c r="P11" s="2"/>
      <c r="Q11" s="131" t="s">
        <v>28</v>
      </c>
      <c r="R11" s="79" t="s">
        <v>28</v>
      </c>
      <c r="S11" s="79" t="s">
        <v>28</v>
      </c>
      <c r="T11" s="79" t="s">
        <v>28</v>
      </c>
      <c r="U11" s="79" t="s">
        <v>28</v>
      </c>
      <c r="V11" s="79" t="s">
        <v>28</v>
      </c>
      <c r="W11" s="79" t="s">
        <v>28</v>
      </c>
      <c r="X11" s="2"/>
      <c r="Y11" s="80" t="str">
        <f t="shared" si="0"/>
        <v>*</v>
      </c>
      <c r="Z11" s="2"/>
      <c r="AA11" s="2"/>
      <c r="AB11" s="246"/>
      <c r="AC11" s="247"/>
      <c r="AD11" s="247"/>
      <c r="AE11" s="247"/>
      <c r="AF11" s="247"/>
      <c r="AG11" s="247"/>
      <c r="AH11" s="248"/>
      <c r="AI11" s="2"/>
    </row>
    <row r="12" spans="1:35" ht="15" customHeight="1">
      <c r="A12" s="70" t="str">
        <f>IF('Ambient Data'!A14="*","*",'Ambient Data'!A14)</f>
        <v>*</v>
      </c>
      <c r="B12" s="42" t="str">
        <f>IF(ISTEXT('Ambient Data'!B14),'Ambient Data'!B14,"*")</f>
        <v>*</v>
      </c>
      <c r="C12" s="12" t="str">
        <f>IF(ISNUMBER('Ambient Data'!C14),'Mixed Values'!AU17,"*")</f>
        <v>*</v>
      </c>
      <c r="D12" s="12" t="str">
        <f>IF(ISNUMBER('Ambient Data'!D14),'Mixed Values'!AV17,"*")</f>
        <v>*</v>
      </c>
      <c r="E12" s="211">
        <v>999</v>
      </c>
      <c r="F12" s="12" t="str">
        <f>IF(ISNUMBER('Ambient Data'!E14),'Mixed Values'!AX17,"*")</f>
        <v>*</v>
      </c>
      <c r="G12" s="12">
        <f>IF(ISNUMBER('Ambient Data'!F14),'Ambient Data'!F14,"*")</f>
        <v>10</v>
      </c>
      <c r="H12" s="12" t="str">
        <f>IF(ISNUMBER('Ambient Data'!G14),'Mixed Values'!AY17,"*")</f>
        <v>*</v>
      </c>
      <c r="I12" s="12" t="str">
        <f>IF(ISNUMBER('Ambient Data'!H14),'Mixed Values'!AZ17,"*")</f>
        <v>*</v>
      </c>
      <c r="J12" s="12" t="str">
        <f>IF(ISNUMBER('Ambient Data'!I14),'Mixed Values'!BA17,"*")</f>
        <v>*</v>
      </c>
      <c r="K12" s="12" t="str">
        <f>IF(ISNUMBER('Ambient Data'!J14),'Mixed Values'!BB17,"*")</f>
        <v>*</v>
      </c>
      <c r="L12" s="12" t="str">
        <f>IF(ISNUMBER('Ambient Data'!K14),'Mixed Values'!BC17,"*")</f>
        <v>*</v>
      </c>
      <c r="M12" s="12" t="str">
        <f>IF(ISNUMBER('Ambient Data'!L14),'Mixed Values'!BD17,"*")</f>
        <v>*</v>
      </c>
      <c r="N12" s="12" t="str">
        <f>IF(ISNUMBER('Ambient Data'!M14),'Mixed Values'!AW17,"*")</f>
        <v>*</v>
      </c>
      <c r="O12" s="41">
        <f>IF(ISNUMBER('Ambient Data'!N14),'Ambient Data'!N14,"*")</f>
        <v>9.9999999999999995E-7</v>
      </c>
      <c r="P12" s="2"/>
      <c r="Q12" s="131" t="s">
        <v>28</v>
      </c>
      <c r="R12" s="79" t="s">
        <v>28</v>
      </c>
      <c r="S12" s="79" t="s">
        <v>28</v>
      </c>
      <c r="T12" s="79" t="s">
        <v>28</v>
      </c>
      <c r="U12" s="79" t="s">
        <v>28</v>
      </c>
      <c r="V12" s="79" t="s">
        <v>28</v>
      </c>
      <c r="W12" s="79" t="s">
        <v>28</v>
      </c>
      <c r="X12" s="2"/>
      <c r="Y12" s="80" t="str">
        <f t="shared" si="0"/>
        <v>*</v>
      </c>
      <c r="Z12" s="2"/>
      <c r="AA12" s="2"/>
      <c r="AB12" s="246"/>
      <c r="AC12" s="247"/>
      <c r="AD12" s="247"/>
      <c r="AE12" s="247"/>
      <c r="AF12" s="247"/>
      <c r="AG12" s="247"/>
      <c r="AH12" s="248"/>
      <c r="AI12" s="2"/>
    </row>
    <row r="13" spans="1:35">
      <c r="A13" s="70" t="str">
        <f>IF('Ambient Data'!A15="*","*",'Ambient Data'!A15)</f>
        <v>*</v>
      </c>
      <c r="B13" s="42" t="str">
        <f>IF(ISTEXT('Ambient Data'!B15),'Ambient Data'!B15,"*")</f>
        <v>*</v>
      </c>
      <c r="C13" s="12" t="str">
        <f>IF(ISNUMBER('Ambient Data'!C15),'Mixed Values'!AU18,"*")</f>
        <v>*</v>
      </c>
      <c r="D13" s="12" t="str">
        <f>IF(ISNUMBER('Ambient Data'!D15),'Mixed Values'!AV18,"*")</f>
        <v>*</v>
      </c>
      <c r="E13" s="211">
        <v>999</v>
      </c>
      <c r="F13" s="12" t="str">
        <f>IF(ISNUMBER('Ambient Data'!E15),'Mixed Values'!AX18,"*")</f>
        <v>*</v>
      </c>
      <c r="G13" s="12">
        <f>IF(ISNUMBER('Ambient Data'!F15),'Ambient Data'!F15,"*")</f>
        <v>10</v>
      </c>
      <c r="H13" s="12" t="str">
        <f>IF(ISNUMBER('Ambient Data'!G15),'Mixed Values'!AY18,"*")</f>
        <v>*</v>
      </c>
      <c r="I13" s="12" t="str">
        <f>IF(ISNUMBER('Ambient Data'!H15),'Mixed Values'!AZ18,"*")</f>
        <v>*</v>
      </c>
      <c r="J13" s="12" t="str">
        <f>IF(ISNUMBER('Ambient Data'!I15),'Mixed Values'!BA18,"*")</f>
        <v>*</v>
      </c>
      <c r="K13" s="12" t="str">
        <f>IF(ISNUMBER('Ambient Data'!J15),'Mixed Values'!BB18,"*")</f>
        <v>*</v>
      </c>
      <c r="L13" s="12" t="str">
        <f>IF(ISNUMBER('Ambient Data'!K15),'Mixed Values'!BC18,"*")</f>
        <v>*</v>
      </c>
      <c r="M13" s="12" t="str">
        <f>IF(ISNUMBER('Ambient Data'!L15),'Mixed Values'!BD18,"*")</f>
        <v>*</v>
      </c>
      <c r="N13" s="12" t="str">
        <f>IF(ISNUMBER('Ambient Data'!M15),'Mixed Values'!AW18,"*")</f>
        <v>*</v>
      </c>
      <c r="O13" s="41">
        <f>IF(ISNUMBER('Ambient Data'!N15),'Ambient Data'!N15,"*")</f>
        <v>9.9999999999999995E-7</v>
      </c>
      <c r="P13" s="2"/>
      <c r="Q13" s="131" t="s">
        <v>28</v>
      </c>
      <c r="R13" s="79" t="s">
        <v>28</v>
      </c>
      <c r="S13" s="79" t="s">
        <v>28</v>
      </c>
      <c r="T13" s="79" t="s">
        <v>28</v>
      </c>
      <c r="U13" s="79" t="s">
        <v>28</v>
      </c>
      <c r="V13" s="79" t="s">
        <v>28</v>
      </c>
      <c r="W13" s="79" t="s">
        <v>28</v>
      </c>
      <c r="X13" s="2"/>
      <c r="Y13" s="80" t="str">
        <f t="shared" si="0"/>
        <v>*</v>
      </c>
      <c r="Z13" s="2"/>
      <c r="AA13" s="2"/>
      <c r="AB13" s="246"/>
      <c r="AC13" s="247"/>
      <c r="AD13" s="247"/>
      <c r="AE13" s="247"/>
      <c r="AF13" s="247"/>
      <c r="AG13" s="247"/>
      <c r="AH13" s="248"/>
      <c r="AI13" s="2"/>
    </row>
    <row r="14" spans="1:35">
      <c r="A14" s="70" t="str">
        <f>IF('Ambient Data'!A16="*","*",'Ambient Data'!A16)</f>
        <v>*</v>
      </c>
      <c r="B14" s="42" t="str">
        <f>IF(ISTEXT('Ambient Data'!B16),'Ambient Data'!B16,"*")</f>
        <v>*</v>
      </c>
      <c r="C14" s="12" t="str">
        <f>IF(ISNUMBER('Ambient Data'!C16),'Mixed Values'!AU19,"*")</f>
        <v>*</v>
      </c>
      <c r="D14" s="12" t="str">
        <f>IF(ISNUMBER('Ambient Data'!D16),'Mixed Values'!AV19,"*")</f>
        <v>*</v>
      </c>
      <c r="E14" s="211">
        <v>999</v>
      </c>
      <c r="F14" s="12" t="str">
        <f>IF(ISNUMBER('Ambient Data'!E16),'Mixed Values'!AX19,"*")</f>
        <v>*</v>
      </c>
      <c r="G14" s="12">
        <f>IF(ISNUMBER('Ambient Data'!F16),'Ambient Data'!F16,"*")</f>
        <v>10</v>
      </c>
      <c r="H14" s="12" t="str">
        <f>IF(ISNUMBER('Ambient Data'!G16),'Mixed Values'!AY19,"*")</f>
        <v>*</v>
      </c>
      <c r="I14" s="12" t="str">
        <f>IF(ISNUMBER('Ambient Data'!H16),'Mixed Values'!AZ19,"*")</f>
        <v>*</v>
      </c>
      <c r="J14" s="12" t="str">
        <f>IF(ISNUMBER('Ambient Data'!I16),'Mixed Values'!BA19,"*")</f>
        <v>*</v>
      </c>
      <c r="K14" s="12" t="str">
        <f>IF(ISNUMBER('Ambient Data'!J16),'Mixed Values'!BB19,"*")</f>
        <v>*</v>
      </c>
      <c r="L14" s="12" t="str">
        <f>IF(ISNUMBER('Ambient Data'!K16),'Mixed Values'!BC19,"*")</f>
        <v>*</v>
      </c>
      <c r="M14" s="12" t="str">
        <f>IF(ISNUMBER('Ambient Data'!L16),'Mixed Values'!BD19,"*")</f>
        <v>*</v>
      </c>
      <c r="N14" s="12" t="str">
        <f>IF(ISNUMBER('Ambient Data'!M16),'Mixed Values'!AW19,"*")</f>
        <v>*</v>
      </c>
      <c r="O14" s="41">
        <f>IF(ISNUMBER('Ambient Data'!N16),'Ambient Data'!N16,"*")</f>
        <v>9.9999999999999995E-7</v>
      </c>
      <c r="P14" s="2"/>
      <c r="Q14" s="131" t="s">
        <v>28</v>
      </c>
      <c r="R14" s="79" t="s">
        <v>28</v>
      </c>
      <c r="S14" s="79" t="s">
        <v>28</v>
      </c>
      <c r="T14" s="79" t="s">
        <v>28</v>
      </c>
      <c r="U14" s="79" t="s">
        <v>28</v>
      </c>
      <c r="V14" s="79" t="s">
        <v>28</v>
      </c>
      <c r="W14" s="79" t="s">
        <v>28</v>
      </c>
      <c r="X14" s="2"/>
      <c r="Y14" s="80" t="str">
        <f t="shared" si="0"/>
        <v>*</v>
      </c>
      <c r="Z14" s="2"/>
      <c r="AA14" s="2"/>
      <c r="AB14" s="246"/>
      <c r="AC14" s="247"/>
      <c r="AD14" s="247"/>
      <c r="AE14" s="247"/>
      <c r="AF14" s="247"/>
      <c r="AG14" s="247"/>
      <c r="AH14" s="248"/>
      <c r="AI14" s="2"/>
    </row>
    <row r="15" spans="1:35">
      <c r="A15" s="70" t="str">
        <f>IF('Ambient Data'!A17="*","*",'Ambient Data'!A17)</f>
        <v>*</v>
      </c>
      <c r="B15" s="42" t="str">
        <f>IF(ISTEXT('Ambient Data'!B17),'Ambient Data'!B17,"*")</f>
        <v>*</v>
      </c>
      <c r="C15" s="12" t="str">
        <f>IF(ISNUMBER('Ambient Data'!C17),'Mixed Values'!AU20,"*")</f>
        <v>*</v>
      </c>
      <c r="D15" s="12" t="str">
        <f>IF(ISNUMBER('Ambient Data'!D17),'Mixed Values'!AV20,"*")</f>
        <v>*</v>
      </c>
      <c r="E15" s="211">
        <v>999</v>
      </c>
      <c r="F15" s="12" t="str">
        <f>IF(ISNUMBER('Ambient Data'!E17),'Mixed Values'!AX20,"*")</f>
        <v>*</v>
      </c>
      <c r="G15" s="12">
        <f>IF(ISNUMBER('Ambient Data'!F17),'Ambient Data'!F17,"*")</f>
        <v>10</v>
      </c>
      <c r="H15" s="12" t="str">
        <f>IF(ISNUMBER('Ambient Data'!G17),'Mixed Values'!AY20,"*")</f>
        <v>*</v>
      </c>
      <c r="I15" s="12" t="str">
        <f>IF(ISNUMBER('Ambient Data'!H17),'Mixed Values'!AZ20,"*")</f>
        <v>*</v>
      </c>
      <c r="J15" s="12" t="str">
        <f>IF(ISNUMBER('Ambient Data'!I17),'Mixed Values'!BA20,"*")</f>
        <v>*</v>
      </c>
      <c r="K15" s="12" t="str">
        <f>IF(ISNUMBER('Ambient Data'!J17),'Mixed Values'!BB20,"*")</f>
        <v>*</v>
      </c>
      <c r="L15" s="12" t="str">
        <f>IF(ISNUMBER('Ambient Data'!K17),'Mixed Values'!BC20,"*")</f>
        <v>*</v>
      </c>
      <c r="M15" s="12" t="str">
        <f>IF(ISNUMBER('Ambient Data'!L17),'Mixed Values'!BD20,"*")</f>
        <v>*</v>
      </c>
      <c r="N15" s="12" t="str">
        <f>IF(ISNUMBER('Ambient Data'!M17),'Mixed Values'!AW20,"*")</f>
        <v>*</v>
      </c>
      <c r="O15" s="41">
        <f>IF(ISNUMBER('Ambient Data'!N17),'Ambient Data'!N17,"*")</f>
        <v>9.9999999999999995E-7</v>
      </c>
      <c r="P15" s="2"/>
      <c r="Q15" s="131" t="s">
        <v>28</v>
      </c>
      <c r="R15" s="79" t="s">
        <v>28</v>
      </c>
      <c r="S15" s="79" t="s">
        <v>28</v>
      </c>
      <c r="T15" s="79" t="s">
        <v>28</v>
      </c>
      <c r="U15" s="79" t="s">
        <v>28</v>
      </c>
      <c r="V15" s="79" t="s">
        <v>28</v>
      </c>
      <c r="W15" s="79" t="s">
        <v>28</v>
      </c>
      <c r="X15" s="2"/>
      <c r="Y15" s="80" t="str">
        <f t="shared" si="0"/>
        <v>*</v>
      </c>
      <c r="Z15" s="2"/>
      <c r="AA15" s="2"/>
      <c r="AB15" s="246"/>
      <c r="AC15" s="247"/>
      <c r="AD15" s="247"/>
      <c r="AE15" s="247"/>
      <c r="AF15" s="247"/>
      <c r="AG15" s="247"/>
      <c r="AH15" s="248"/>
      <c r="AI15" s="2"/>
    </row>
    <row r="16" spans="1:35" ht="15" customHeight="1">
      <c r="A16" s="70" t="str">
        <f>IF('Ambient Data'!A18="*","*",'Ambient Data'!A18)</f>
        <v>*</v>
      </c>
      <c r="B16" s="42" t="str">
        <f>IF(ISTEXT('Ambient Data'!B18),'Ambient Data'!B18,"*")</f>
        <v>*</v>
      </c>
      <c r="C16" s="12" t="str">
        <f>IF(ISNUMBER('Ambient Data'!C18),'Mixed Values'!AU21,"*")</f>
        <v>*</v>
      </c>
      <c r="D16" s="12" t="str">
        <f>IF(ISNUMBER('Ambient Data'!D18),'Mixed Values'!AV21,"*")</f>
        <v>*</v>
      </c>
      <c r="E16" s="211">
        <v>999</v>
      </c>
      <c r="F16" s="12" t="str">
        <f>IF(ISNUMBER('Ambient Data'!E18),'Mixed Values'!AX21,"*")</f>
        <v>*</v>
      </c>
      <c r="G16" s="12">
        <f>IF(ISNUMBER('Ambient Data'!F18),'Ambient Data'!F18,"*")</f>
        <v>10</v>
      </c>
      <c r="H16" s="12" t="str">
        <f>IF(ISNUMBER('Ambient Data'!G18),'Mixed Values'!AY21,"*")</f>
        <v>*</v>
      </c>
      <c r="I16" s="12" t="str">
        <f>IF(ISNUMBER('Ambient Data'!H18),'Mixed Values'!AZ21,"*")</f>
        <v>*</v>
      </c>
      <c r="J16" s="12" t="str">
        <f>IF(ISNUMBER('Ambient Data'!I18),'Mixed Values'!BA21,"*")</f>
        <v>*</v>
      </c>
      <c r="K16" s="12" t="str">
        <f>IF(ISNUMBER('Ambient Data'!J18),'Mixed Values'!BB21,"*")</f>
        <v>*</v>
      </c>
      <c r="L16" s="12" t="str">
        <f>IF(ISNUMBER('Ambient Data'!K18),'Mixed Values'!BC21,"*")</f>
        <v>*</v>
      </c>
      <c r="M16" s="12" t="str">
        <f>IF(ISNUMBER('Ambient Data'!L18),'Mixed Values'!BD21,"*")</f>
        <v>*</v>
      </c>
      <c r="N16" s="12" t="str">
        <f>IF(ISNUMBER('Ambient Data'!M18),'Mixed Values'!AW21,"*")</f>
        <v>*</v>
      </c>
      <c r="O16" s="41">
        <f>IF(ISNUMBER('Ambient Data'!N18),'Ambient Data'!N18,"*")</f>
        <v>9.9999999999999995E-7</v>
      </c>
      <c r="P16" s="2"/>
      <c r="Q16" s="131" t="s">
        <v>28</v>
      </c>
      <c r="R16" s="79" t="s">
        <v>28</v>
      </c>
      <c r="S16" s="79" t="s">
        <v>28</v>
      </c>
      <c r="T16" s="79" t="s">
        <v>28</v>
      </c>
      <c r="U16" s="79" t="s">
        <v>28</v>
      </c>
      <c r="V16" s="79" t="s">
        <v>28</v>
      </c>
      <c r="W16" s="79" t="s">
        <v>28</v>
      </c>
      <c r="X16" s="2"/>
      <c r="Y16" s="80" t="str">
        <f t="shared" si="0"/>
        <v>*</v>
      </c>
      <c r="Z16" s="2"/>
      <c r="AA16" s="2"/>
      <c r="AB16" s="246"/>
      <c r="AC16" s="247"/>
      <c r="AD16" s="247"/>
      <c r="AE16" s="247"/>
      <c r="AF16" s="247"/>
      <c r="AG16" s="247"/>
      <c r="AH16" s="248"/>
      <c r="AI16" s="2"/>
    </row>
    <row r="17" spans="1:35">
      <c r="A17" s="70" t="str">
        <f>IF('Ambient Data'!A19="*","*",'Ambient Data'!A19)</f>
        <v>*</v>
      </c>
      <c r="B17" s="42" t="str">
        <f>IF(ISTEXT('Ambient Data'!B19),'Ambient Data'!B19,"*")</f>
        <v>*</v>
      </c>
      <c r="C17" s="12" t="str">
        <f>IF(ISNUMBER('Ambient Data'!C19),'Mixed Values'!AU22,"*")</f>
        <v>*</v>
      </c>
      <c r="D17" s="12" t="str">
        <f>IF(ISNUMBER('Ambient Data'!D19),'Mixed Values'!AV22,"*")</f>
        <v>*</v>
      </c>
      <c r="E17" s="211">
        <v>999</v>
      </c>
      <c r="F17" s="12" t="str">
        <f>IF(ISNUMBER('Ambient Data'!E19),'Mixed Values'!AX22,"*")</f>
        <v>*</v>
      </c>
      <c r="G17" s="12">
        <f>IF(ISNUMBER('Ambient Data'!F19),'Ambient Data'!F19,"*")</f>
        <v>10</v>
      </c>
      <c r="H17" s="12" t="str">
        <f>IF(ISNUMBER('Ambient Data'!G19),'Mixed Values'!AY22,"*")</f>
        <v>*</v>
      </c>
      <c r="I17" s="12" t="str">
        <f>IF(ISNUMBER('Ambient Data'!H19),'Mixed Values'!AZ22,"*")</f>
        <v>*</v>
      </c>
      <c r="J17" s="12" t="str">
        <f>IF(ISNUMBER('Ambient Data'!I19),'Mixed Values'!BA22,"*")</f>
        <v>*</v>
      </c>
      <c r="K17" s="12" t="str">
        <f>IF(ISNUMBER('Ambient Data'!J19),'Mixed Values'!BB22,"*")</f>
        <v>*</v>
      </c>
      <c r="L17" s="12" t="str">
        <f>IF(ISNUMBER('Ambient Data'!K19),'Mixed Values'!BC22,"*")</f>
        <v>*</v>
      </c>
      <c r="M17" s="12" t="str">
        <f>IF(ISNUMBER('Ambient Data'!L19),'Mixed Values'!BD22,"*")</f>
        <v>*</v>
      </c>
      <c r="N17" s="12" t="str">
        <f>IF(ISNUMBER('Ambient Data'!M19),'Mixed Values'!AW22,"*")</f>
        <v>*</v>
      </c>
      <c r="O17" s="41">
        <f>IF(ISNUMBER('Ambient Data'!N19),'Ambient Data'!N19,"*")</f>
        <v>9.9999999999999995E-7</v>
      </c>
      <c r="P17" s="2"/>
      <c r="Q17" s="131" t="s">
        <v>28</v>
      </c>
      <c r="R17" s="79" t="s">
        <v>28</v>
      </c>
      <c r="S17" s="79" t="s">
        <v>28</v>
      </c>
      <c r="T17" s="79" t="s">
        <v>28</v>
      </c>
      <c r="U17" s="79" t="s">
        <v>28</v>
      </c>
      <c r="V17" s="79" t="s">
        <v>28</v>
      </c>
      <c r="W17" s="79" t="s">
        <v>28</v>
      </c>
      <c r="X17" s="2"/>
      <c r="Y17" s="80" t="str">
        <f t="shared" si="0"/>
        <v>*</v>
      </c>
      <c r="Z17" s="2"/>
      <c r="AA17" s="2"/>
      <c r="AB17" s="249"/>
      <c r="AC17" s="250"/>
      <c r="AD17" s="250"/>
      <c r="AE17" s="250"/>
      <c r="AF17" s="250"/>
      <c r="AG17" s="250"/>
      <c r="AH17" s="251"/>
      <c r="AI17" s="2"/>
    </row>
    <row r="18" spans="1:35">
      <c r="A18" s="70" t="str">
        <f>IF('Ambient Data'!A20="*","*",'Ambient Data'!A20)</f>
        <v>*</v>
      </c>
      <c r="B18" s="42" t="str">
        <f>IF(ISTEXT('Ambient Data'!B20),'Ambient Data'!B20,"*")</f>
        <v>*</v>
      </c>
      <c r="C18" s="12" t="str">
        <f>IF(ISNUMBER('Ambient Data'!C20),'Mixed Values'!AU23,"*")</f>
        <v>*</v>
      </c>
      <c r="D18" s="12" t="str">
        <f>IF(ISNUMBER('Ambient Data'!D20),'Mixed Values'!AV23,"*")</f>
        <v>*</v>
      </c>
      <c r="E18" s="211">
        <v>999</v>
      </c>
      <c r="F18" s="12" t="str">
        <f>IF(ISNUMBER('Ambient Data'!E20),'Mixed Values'!AX23,"*")</f>
        <v>*</v>
      </c>
      <c r="G18" s="12">
        <f>IF(ISNUMBER('Ambient Data'!F20),'Ambient Data'!F20,"*")</f>
        <v>10</v>
      </c>
      <c r="H18" s="12" t="str">
        <f>IF(ISNUMBER('Ambient Data'!G20),'Mixed Values'!AY23,"*")</f>
        <v>*</v>
      </c>
      <c r="I18" s="12" t="str">
        <f>IF(ISNUMBER('Ambient Data'!H20),'Mixed Values'!AZ23,"*")</f>
        <v>*</v>
      </c>
      <c r="J18" s="12" t="str">
        <f>IF(ISNUMBER('Ambient Data'!I20),'Mixed Values'!BA23,"*")</f>
        <v>*</v>
      </c>
      <c r="K18" s="12" t="str">
        <f>IF(ISNUMBER('Ambient Data'!J20),'Mixed Values'!BB23,"*")</f>
        <v>*</v>
      </c>
      <c r="L18" s="12" t="str">
        <f>IF(ISNUMBER('Ambient Data'!K20),'Mixed Values'!BC23,"*")</f>
        <v>*</v>
      </c>
      <c r="M18" s="12" t="str">
        <f>IF(ISNUMBER('Ambient Data'!L20),'Mixed Values'!BD23,"*")</f>
        <v>*</v>
      </c>
      <c r="N18" s="12" t="str">
        <f>IF(ISNUMBER('Ambient Data'!M20),'Mixed Values'!AW23,"*")</f>
        <v>*</v>
      </c>
      <c r="O18" s="41">
        <f>IF(ISNUMBER('Ambient Data'!N20),'Ambient Data'!N20,"*")</f>
        <v>9.9999999999999995E-7</v>
      </c>
      <c r="P18" s="2"/>
      <c r="Q18" s="131" t="s">
        <v>28</v>
      </c>
      <c r="R18" s="79" t="s">
        <v>28</v>
      </c>
      <c r="S18" s="79" t="s">
        <v>28</v>
      </c>
      <c r="T18" s="79" t="s">
        <v>28</v>
      </c>
      <c r="U18" s="79" t="s">
        <v>28</v>
      </c>
      <c r="V18" s="79" t="s">
        <v>28</v>
      </c>
      <c r="W18" s="79" t="s">
        <v>28</v>
      </c>
      <c r="X18" s="2"/>
      <c r="Y18" s="80" t="str">
        <f t="shared" si="0"/>
        <v>*</v>
      </c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>
      <c r="A19" s="70" t="str">
        <f>IF('Ambient Data'!A21="*","*",'Ambient Data'!A21)</f>
        <v>*</v>
      </c>
      <c r="B19" s="42" t="str">
        <f>IF(ISTEXT('Ambient Data'!B21),'Ambient Data'!B21,"*")</f>
        <v>*</v>
      </c>
      <c r="C19" s="12" t="str">
        <f>IF(ISNUMBER('Ambient Data'!C21),'Mixed Values'!AU24,"*")</f>
        <v>*</v>
      </c>
      <c r="D19" s="12" t="str">
        <f>IF(ISNUMBER('Ambient Data'!D21),'Mixed Values'!AV24,"*")</f>
        <v>*</v>
      </c>
      <c r="E19" s="211">
        <v>999</v>
      </c>
      <c r="F19" s="12" t="str">
        <f>IF(ISNUMBER('Ambient Data'!E21),'Mixed Values'!AX24,"*")</f>
        <v>*</v>
      </c>
      <c r="G19" s="12">
        <f>IF(ISNUMBER('Ambient Data'!F21),'Ambient Data'!F21,"*")</f>
        <v>10</v>
      </c>
      <c r="H19" s="12" t="str">
        <f>IF(ISNUMBER('Ambient Data'!G21),'Mixed Values'!AY24,"*")</f>
        <v>*</v>
      </c>
      <c r="I19" s="12" t="str">
        <f>IF(ISNUMBER('Ambient Data'!H21),'Mixed Values'!AZ24,"*")</f>
        <v>*</v>
      </c>
      <c r="J19" s="12" t="str">
        <f>IF(ISNUMBER('Ambient Data'!I21),'Mixed Values'!BA24,"*")</f>
        <v>*</v>
      </c>
      <c r="K19" s="12" t="str">
        <f>IF(ISNUMBER('Ambient Data'!J21),'Mixed Values'!BB24,"*")</f>
        <v>*</v>
      </c>
      <c r="L19" s="12" t="str">
        <f>IF(ISNUMBER('Ambient Data'!K21),'Mixed Values'!BC24,"*")</f>
        <v>*</v>
      </c>
      <c r="M19" s="12" t="str">
        <f>IF(ISNUMBER('Ambient Data'!L21),'Mixed Values'!BD24,"*")</f>
        <v>*</v>
      </c>
      <c r="N19" s="12" t="str">
        <f>IF(ISNUMBER('Ambient Data'!M21),'Mixed Values'!AW24,"*")</f>
        <v>*</v>
      </c>
      <c r="O19" s="41">
        <f>IF(ISNUMBER('Ambient Data'!N21),'Ambient Data'!N21,"*")</f>
        <v>9.9999999999999995E-7</v>
      </c>
      <c r="P19" s="2"/>
      <c r="Q19" s="131" t="s">
        <v>28</v>
      </c>
      <c r="R19" s="79" t="s">
        <v>28</v>
      </c>
      <c r="S19" s="79" t="s">
        <v>28</v>
      </c>
      <c r="T19" s="79" t="s">
        <v>28</v>
      </c>
      <c r="U19" s="79" t="s">
        <v>28</v>
      </c>
      <c r="V19" s="79" t="s">
        <v>28</v>
      </c>
      <c r="W19" s="79" t="s">
        <v>28</v>
      </c>
      <c r="X19" s="2"/>
      <c r="Y19" s="80" t="str">
        <f t="shared" si="0"/>
        <v>*</v>
      </c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15.75" thickBot="1">
      <c r="A20" s="70" t="str">
        <f>IF('Ambient Data'!A22="*","*",'Ambient Data'!A22)</f>
        <v>*</v>
      </c>
      <c r="B20" s="42" t="str">
        <f>IF(ISTEXT('Ambient Data'!B22),'Ambient Data'!B22,"*")</f>
        <v>*</v>
      </c>
      <c r="C20" s="12" t="str">
        <f>IF(ISNUMBER('Ambient Data'!C22),'Mixed Values'!AU25,"*")</f>
        <v>*</v>
      </c>
      <c r="D20" s="12" t="str">
        <f>IF(ISNUMBER('Ambient Data'!D22),'Mixed Values'!AV25,"*")</f>
        <v>*</v>
      </c>
      <c r="E20" s="211">
        <v>999</v>
      </c>
      <c r="F20" s="12" t="str">
        <f>IF(ISNUMBER('Ambient Data'!E22),'Mixed Values'!AX25,"*")</f>
        <v>*</v>
      </c>
      <c r="G20" s="12">
        <f>IF(ISNUMBER('Ambient Data'!F22),'Ambient Data'!F22,"*")</f>
        <v>10</v>
      </c>
      <c r="H20" s="12" t="str">
        <f>IF(ISNUMBER('Ambient Data'!G22),'Mixed Values'!AY25,"*")</f>
        <v>*</v>
      </c>
      <c r="I20" s="12" t="str">
        <f>IF(ISNUMBER('Ambient Data'!H22),'Mixed Values'!AZ25,"*")</f>
        <v>*</v>
      </c>
      <c r="J20" s="12" t="str">
        <f>IF(ISNUMBER('Ambient Data'!I22),'Mixed Values'!BA25,"*")</f>
        <v>*</v>
      </c>
      <c r="K20" s="12" t="str">
        <f>IF(ISNUMBER('Ambient Data'!J22),'Mixed Values'!BB25,"*")</f>
        <v>*</v>
      </c>
      <c r="L20" s="12" t="str">
        <f>IF(ISNUMBER('Ambient Data'!K22),'Mixed Values'!BC25,"*")</f>
        <v>*</v>
      </c>
      <c r="M20" s="12" t="str">
        <f>IF(ISNUMBER('Ambient Data'!L22),'Mixed Values'!BD25,"*")</f>
        <v>*</v>
      </c>
      <c r="N20" s="12" t="str">
        <f>IF(ISNUMBER('Ambient Data'!M22),'Mixed Values'!AW25,"*")</f>
        <v>*</v>
      </c>
      <c r="O20" s="41">
        <f>IF(ISNUMBER('Ambient Data'!N22),'Ambient Data'!N22,"*")</f>
        <v>9.9999999999999995E-7</v>
      </c>
      <c r="P20" s="2"/>
      <c r="Q20" s="131" t="s">
        <v>28</v>
      </c>
      <c r="R20" s="79" t="s">
        <v>28</v>
      </c>
      <c r="S20" s="79" t="s">
        <v>28</v>
      </c>
      <c r="T20" s="79" t="s">
        <v>28</v>
      </c>
      <c r="U20" s="79" t="s">
        <v>28</v>
      </c>
      <c r="V20" s="79" t="s">
        <v>28</v>
      </c>
      <c r="W20" s="79" t="s">
        <v>28</v>
      </c>
      <c r="X20" s="2"/>
      <c r="Y20" s="80" t="str">
        <f t="shared" si="0"/>
        <v>*</v>
      </c>
      <c r="Z20" s="2"/>
      <c r="AA20" s="4" t="s">
        <v>29</v>
      </c>
      <c r="AB20" s="3"/>
      <c r="AC20" s="10" t="s">
        <v>87</v>
      </c>
      <c r="AD20" s="3"/>
      <c r="AE20" s="3"/>
      <c r="AF20" s="3"/>
      <c r="AG20" s="3"/>
      <c r="AH20" s="3"/>
      <c r="AI20" s="2"/>
    </row>
    <row r="21" spans="1:35">
      <c r="A21" s="70" t="str">
        <f>IF('Ambient Data'!A23="*","*",'Ambient Data'!A23)</f>
        <v>*</v>
      </c>
      <c r="B21" s="42" t="str">
        <f>IF(ISTEXT('Ambient Data'!B23),'Ambient Data'!B23,"*")</f>
        <v>*</v>
      </c>
      <c r="C21" s="12" t="str">
        <f>IF(ISNUMBER('Ambient Data'!C23),'Mixed Values'!AU26,"*")</f>
        <v>*</v>
      </c>
      <c r="D21" s="12" t="str">
        <f>IF(ISNUMBER('Ambient Data'!D23),'Mixed Values'!AV26,"*")</f>
        <v>*</v>
      </c>
      <c r="E21" s="211">
        <v>999</v>
      </c>
      <c r="F21" s="12" t="str">
        <f>IF(ISNUMBER('Ambient Data'!E23),'Mixed Values'!AX26,"*")</f>
        <v>*</v>
      </c>
      <c r="G21" s="12">
        <f>IF(ISNUMBER('Ambient Data'!F23),'Ambient Data'!F23,"*")</f>
        <v>10</v>
      </c>
      <c r="H21" s="12" t="str">
        <f>IF(ISNUMBER('Ambient Data'!G23),'Mixed Values'!AY26,"*")</f>
        <v>*</v>
      </c>
      <c r="I21" s="12" t="str">
        <f>IF(ISNUMBER('Ambient Data'!H23),'Mixed Values'!AZ26,"*")</f>
        <v>*</v>
      </c>
      <c r="J21" s="12" t="str">
        <f>IF(ISNUMBER('Ambient Data'!I23),'Mixed Values'!BA26,"*")</f>
        <v>*</v>
      </c>
      <c r="K21" s="12" t="str">
        <f>IF(ISNUMBER('Ambient Data'!J23),'Mixed Values'!BB26,"*")</f>
        <v>*</v>
      </c>
      <c r="L21" s="12" t="str">
        <f>IF(ISNUMBER('Ambient Data'!K23),'Mixed Values'!BC26,"*")</f>
        <v>*</v>
      </c>
      <c r="M21" s="12" t="str">
        <f>IF(ISNUMBER('Ambient Data'!L23),'Mixed Values'!BD26,"*")</f>
        <v>*</v>
      </c>
      <c r="N21" s="12" t="str">
        <f>IF(ISNUMBER('Ambient Data'!M23),'Mixed Values'!AW26,"*")</f>
        <v>*</v>
      </c>
      <c r="O21" s="41">
        <f>IF(ISNUMBER('Ambient Data'!N23),'Ambient Data'!N23,"*")</f>
        <v>9.9999999999999995E-7</v>
      </c>
      <c r="P21" s="2"/>
      <c r="Q21" s="131" t="s">
        <v>28</v>
      </c>
      <c r="R21" s="79" t="s">
        <v>28</v>
      </c>
      <c r="S21" s="79" t="s">
        <v>28</v>
      </c>
      <c r="T21" s="79" t="s">
        <v>28</v>
      </c>
      <c r="U21" s="79" t="s">
        <v>28</v>
      </c>
      <c r="V21" s="79" t="s">
        <v>28</v>
      </c>
      <c r="W21" s="79" t="s">
        <v>28</v>
      </c>
      <c r="X21" s="2"/>
      <c r="Y21" s="80" t="str">
        <f t="shared" si="0"/>
        <v>*</v>
      </c>
      <c r="Z21" s="2"/>
      <c r="AA21" s="2"/>
      <c r="AB21" s="2" t="s">
        <v>95</v>
      </c>
      <c r="AC21" s="211" t="str">
        <f>IF(ISNUMBER(Y$5),PERCENTILE(Y$5:Y$42,0.1),"*")</f>
        <v>*</v>
      </c>
      <c r="AD21" s="2"/>
      <c r="AE21" s="2"/>
      <c r="AF21" s="2"/>
      <c r="AG21" s="2"/>
      <c r="AH21" s="2"/>
      <c r="AI21" s="2"/>
    </row>
    <row r="22" spans="1:35">
      <c r="A22" s="70" t="str">
        <f>IF('Ambient Data'!A24="*","*",'Ambient Data'!A24)</f>
        <v>*</v>
      </c>
      <c r="B22" s="42" t="str">
        <f>IF(ISTEXT('Ambient Data'!B24),'Ambient Data'!B24,"*")</f>
        <v>*</v>
      </c>
      <c r="C22" s="12" t="str">
        <f>IF(ISNUMBER('Ambient Data'!C24),'Mixed Values'!AU27,"*")</f>
        <v>*</v>
      </c>
      <c r="D22" s="12" t="str">
        <f>IF(ISNUMBER('Ambient Data'!D24),'Mixed Values'!AV27,"*")</f>
        <v>*</v>
      </c>
      <c r="E22" s="211">
        <v>999</v>
      </c>
      <c r="F22" s="12" t="str">
        <f>IF(ISNUMBER('Ambient Data'!E24),'Mixed Values'!AX27,"*")</f>
        <v>*</v>
      </c>
      <c r="G22" s="12">
        <f>IF(ISNUMBER('Ambient Data'!F24),'Ambient Data'!F24,"*")</f>
        <v>10</v>
      </c>
      <c r="H22" s="12" t="str">
        <f>IF(ISNUMBER('Ambient Data'!G24),'Mixed Values'!AY27,"*")</f>
        <v>*</v>
      </c>
      <c r="I22" s="12" t="str">
        <f>IF(ISNUMBER('Ambient Data'!H24),'Mixed Values'!AZ27,"*")</f>
        <v>*</v>
      </c>
      <c r="J22" s="12" t="str">
        <f>IF(ISNUMBER('Ambient Data'!I24),'Mixed Values'!BA27,"*")</f>
        <v>*</v>
      </c>
      <c r="K22" s="12" t="str">
        <f>IF(ISNUMBER('Ambient Data'!J24),'Mixed Values'!BB27,"*")</f>
        <v>*</v>
      </c>
      <c r="L22" s="12" t="str">
        <f>IF(ISNUMBER('Ambient Data'!K24),'Mixed Values'!BC27,"*")</f>
        <v>*</v>
      </c>
      <c r="M22" s="12" t="str">
        <f>IF(ISNUMBER('Ambient Data'!L24),'Mixed Values'!BD27,"*")</f>
        <v>*</v>
      </c>
      <c r="N22" s="12" t="str">
        <f>IF(ISNUMBER('Ambient Data'!M24),'Mixed Values'!AW27,"*")</f>
        <v>*</v>
      </c>
      <c r="O22" s="41">
        <f>IF(ISNUMBER('Ambient Data'!N24),'Ambient Data'!N24,"*")</f>
        <v>9.9999999999999995E-7</v>
      </c>
      <c r="P22" s="2"/>
      <c r="Q22" s="131" t="s">
        <v>28</v>
      </c>
      <c r="R22" s="79" t="s">
        <v>28</v>
      </c>
      <c r="S22" s="79" t="s">
        <v>28</v>
      </c>
      <c r="T22" s="79" t="s">
        <v>28</v>
      </c>
      <c r="U22" s="79" t="s">
        <v>28</v>
      </c>
      <c r="V22" s="79" t="s">
        <v>28</v>
      </c>
      <c r="W22" s="79" t="s">
        <v>28</v>
      </c>
      <c r="X22" s="2"/>
      <c r="Y22" s="80" t="str">
        <f t="shared" si="0"/>
        <v>*</v>
      </c>
      <c r="Z22" s="2"/>
      <c r="AA22" s="2"/>
      <c r="AB22" s="2" t="s">
        <v>32</v>
      </c>
      <c r="AC22" s="211" t="str">
        <f>IF(ISNUMBER(Y$5),MAX(Y$5:Y$42),"*")</f>
        <v>*</v>
      </c>
      <c r="AD22" s="2"/>
      <c r="AE22" s="2"/>
      <c r="AF22" s="2"/>
      <c r="AG22" s="2"/>
      <c r="AH22" s="2"/>
      <c r="AI22" s="2"/>
    </row>
    <row r="23" spans="1:35">
      <c r="A23" s="70" t="str">
        <f>IF('Ambient Data'!A25="*","*",'Ambient Data'!A25)</f>
        <v>*</v>
      </c>
      <c r="B23" s="42" t="str">
        <f>IF(ISTEXT('Ambient Data'!B25),'Ambient Data'!B25,"*")</f>
        <v>*</v>
      </c>
      <c r="C23" s="12" t="str">
        <f>IF(ISNUMBER('Ambient Data'!C25),'Mixed Values'!AU28,"*")</f>
        <v>*</v>
      </c>
      <c r="D23" s="12" t="str">
        <f>IF(ISNUMBER('Ambient Data'!D25),'Mixed Values'!AV28,"*")</f>
        <v>*</v>
      </c>
      <c r="E23" s="211">
        <v>999</v>
      </c>
      <c r="F23" s="12" t="str">
        <f>IF(ISNUMBER('Ambient Data'!E25),'Mixed Values'!AX28,"*")</f>
        <v>*</v>
      </c>
      <c r="G23" s="12">
        <f>IF(ISNUMBER('Ambient Data'!F25),'Ambient Data'!F25,"*")</f>
        <v>10</v>
      </c>
      <c r="H23" s="12" t="str">
        <f>IF(ISNUMBER('Ambient Data'!G25),'Mixed Values'!AY28,"*")</f>
        <v>*</v>
      </c>
      <c r="I23" s="12" t="str">
        <f>IF(ISNUMBER('Ambient Data'!H25),'Mixed Values'!AZ28,"*")</f>
        <v>*</v>
      </c>
      <c r="J23" s="12" t="str">
        <f>IF(ISNUMBER('Ambient Data'!I25),'Mixed Values'!BA28,"*")</f>
        <v>*</v>
      </c>
      <c r="K23" s="12" t="str">
        <f>IF(ISNUMBER('Ambient Data'!J25),'Mixed Values'!BB28,"*")</f>
        <v>*</v>
      </c>
      <c r="L23" s="12" t="str">
        <f>IF(ISNUMBER('Ambient Data'!K25),'Mixed Values'!BC28,"*")</f>
        <v>*</v>
      </c>
      <c r="M23" s="12" t="str">
        <f>IF(ISNUMBER('Ambient Data'!L25),'Mixed Values'!BD28,"*")</f>
        <v>*</v>
      </c>
      <c r="N23" s="12" t="str">
        <f>IF(ISNUMBER('Ambient Data'!M25),'Mixed Values'!AW28,"*")</f>
        <v>*</v>
      </c>
      <c r="O23" s="41">
        <f>IF(ISNUMBER('Ambient Data'!N25),'Ambient Data'!N25,"*")</f>
        <v>9.9999999999999995E-7</v>
      </c>
      <c r="P23" s="2"/>
      <c r="Q23" s="131" t="s">
        <v>28</v>
      </c>
      <c r="R23" s="79" t="s">
        <v>28</v>
      </c>
      <c r="S23" s="79" t="s">
        <v>28</v>
      </c>
      <c r="T23" s="79" t="s">
        <v>28</v>
      </c>
      <c r="U23" s="79" t="s">
        <v>28</v>
      </c>
      <c r="V23" s="79" t="s">
        <v>28</v>
      </c>
      <c r="W23" s="79" t="s">
        <v>28</v>
      </c>
      <c r="X23" s="2"/>
      <c r="Y23" s="80" t="str">
        <f t="shared" si="0"/>
        <v>*</v>
      </c>
      <c r="Z23" s="2"/>
      <c r="AA23" s="2"/>
      <c r="AB23" s="2" t="s">
        <v>31</v>
      </c>
      <c r="AC23" s="211" t="str">
        <f>IF(ISNUMBER(Y$5),MIN(Y$5:Y$42),"*")</f>
        <v>*</v>
      </c>
      <c r="AD23" s="2"/>
      <c r="AE23" s="2"/>
      <c r="AF23" s="2"/>
      <c r="AG23" s="2"/>
      <c r="AH23" s="2"/>
      <c r="AI23" s="2"/>
    </row>
    <row r="24" spans="1:35">
      <c r="A24" s="70" t="str">
        <f>IF('Ambient Data'!A26="*","*",'Ambient Data'!A26)</f>
        <v>*</v>
      </c>
      <c r="B24" s="42" t="str">
        <f>IF(ISTEXT('Ambient Data'!B26),'Ambient Data'!B26,"*")</f>
        <v>*</v>
      </c>
      <c r="C24" s="12" t="str">
        <f>IF(ISNUMBER('Ambient Data'!C26),'Mixed Values'!AU29,"*")</f>
        <v>*</v>
      </c>
      <c r="D24" s="12" t="str">
        <f>IF(ISNUMBER('Ambient Data'!D26),'Mixed Values'!AV29,"*")</f>
        <v>*</v>
      </c>
      <c r="E24" s="211">
        <v>999</v>
      </c>
      <c r="F24" s="12" t="str">
        <f>IF(ISNUMBER('Ambient Data'!E26),'Mixed Values'!AX29,"*")</f>
        <v>*</v>
      </c>
      <c r="G24" s="12">
        <f>IF(ISNUMBER('Ambient Data'!F26),'Ambient Data'!F26,"*")</f>
        <v>10</v>
      </c>
      <c r="H24" s="12" t="str">
        <f>IF(ISNUMBER('Ambient Data'!G26),'Mixed Values'!AY29,"*")</f>
        <v>*</v>
      </c>
      <c r="I24" s="12" t="str">
        <f>IF(ISNUMBER('Ambient Data'!H26),'Mixed Values'!AZ29,"*")</f>
        <v>*</v>
      </c>
      <c r="J24" s="12" t="str">
        <f>IF(ISNUMBER('Ambient Data'!I26),'Mixed Values'!BA29,"*")</f>
        <v>*</v>
      </c>
      <c r="K24" s="12" t="str">
        <f>IF(ISNUMBER('Ambient Data'!J26),'Mixed Values'!BB29,"*")</f>
        <v>*</v>
      </c>
      <c r="L24" s="12" t="str">
        <f>IF(ISNUMBER('Ambient Data'!K26),'Mixed Values'!BC29,"*")</f>
        <v>*</v>
      </c>
      <c r="M24" s="12" t="str">
        <f>IF(ISNUMBER('Ambient Data'!L26),'Mixed Values'!BD29,"*")</f>
        <v>*</v>
      </c>
      <c r="N24" s="12" t="str">
        <f>IF(ISNUMBER('Ambient Data'!M26),'Mixed Values'!AW29,"*")</f>
        <v>*</v>
      </c>
      <c r="O24" s="41">
        <f>IF(ISNUMBER('Ambient Data'!N26),'Ambient Data'!N26,"*")</f>
        <v>9.9999999999999995E-7</v>
      </c>
      <c r="P24" s="2"/>
      <c r="Q24" s="131" t="s">
        <v>28</v>
      </c>
      <c r="R24" s="79" t="s">
        <v>28</v>
      </c>
      <c r="S24" s="79" t="s">
        <v>28</v>
      </c>
      <c r="T24" s="79" t="s">
        <v>28</v>
      </c>
      <c r="U24" s="79" t="s">
        <v>28</v>
      </c>
      <c r="V24" s="79" t="s">
        <v>28</v>
      </c>
      <c r="W24" s="79" t="s">
        <v>28</v>
      </c>
      <c r="X24" s="2"/>
      <c r="Y24" s="80" t="str">
        <f t="shared" si="0"/>
        <v>*</v>
      </c>
      <c r="Z24" s="2"/>
      <c r="AA24" s="2"/>
      <c r="AB24" s="2" t="s">
        <v>96</v>
      </c>
      <c r="AC24" s="211" t="str">
        <f>IF(ISNUMBER(Y5),COUNT(Y5:Y42),"*")</f>
        <v>*</v>
      </c>
      <c r="AD24" s="2"/>
      <c r="AE24" s="2"/>
      <c r="AF24" s="2"/>
      <c r="AG24" s="2"/>
      <c r="AH24" s="2"/>
      <c r="AI24" s="2"/>
    </row>
    <row r="25" spans="1:35">
      <c r="A25" s="70" t="str">
        <f>IF('Ambient Data'!A27="*","*",'Ambient Data'!A27)</f>
        <v>*</v>
      </c>
      <c r="B25" s="42" t="str">
        <f>IF(ISTEXT('Ambient Data'!B27),'Ambient Data'!B27,"*")</f>
        <v>*</v>
      </c>
      <c r="C25" s="12" t="str">
        <f>IF(ISNUMBER('Ambient Data'!C27),'Mixed Values'!AU30,"*")</f>
        <v>*</v>
      </c>
      <c r="D25" s="12" t="str">
        <f>IF(ISNUMBER('Ambient Data'!D27),'Mixed Values'!AV30,"*")</f>
        <v>*</v>
      </c>
      <c r="E25" s="211">
        <v>999</v>
      </c>
      <c r="F25" s="12" t="str">
        <f>IF(ISNUMBER('Ambient Data'!E27),'Mixed Values'!AX30,"*")</f>
        <v>*</v>
      </c>
      <c r="G25" s="12">
        <f>IF(ISNUMBER('Ambient Data'!F27),'Ambient Data'!F27,"*")</f>
        <v>10</v>
      </c>
      <c r="H25" s="12" t="str">
        <f>IF(ISNUMBER('Ambient Data'!G27),'Mixed Values'!AY30,"*")</f>
        <v>*</v>
      </c>
      <c r="I25" s="12" t="str">
        <f>IF(ISNUMBER('Ambient Data'!H27),'Mixed Values'!AZ30,"*")</f>
        <v>*</v>
      </c>
      <c r="J25" s="12" t="str">
        <f>IF(ISNUMBER('Ambient Data'!I27),'Mixed Values'!BA30,"*")</f>
        <v>*</v>
      </c>
      <c r="K25" s="12" t="str">
        <f>IF(ISNUMBER('Ambient Data'!J27),'Mixed Values'!BB30,"*")</f>
        <v>*</v>
      </c>
      <c r="L25" s="12" t="str">
        <f>IF(ISNUMBER('Ambient Data'!K27),'Mixed Values'!BC30,"*")</f>
        <v>*</v>
      </c>
      <c r="M25" s="12" t="str">
        <f>IF(ISNUMBER('Ambient Data'!L27),'Mixed Values'!BD30,"*")</f>
        <v>*</v>
      </c>
      <c r="N25" s="12" t="str">
        <f>IF(ISNUMBER('Ambient Data'!M27),'Mixed Values'!AW30,"*")</f>
        <v>*</v>
      </c>
      <c r="O25" s="41">
        <f>IF(ISNUMBER('Ambient Data'!N27),'Ambient Data'!N27,"*")</f>
        <v>9.9999999999999995E-7</v>
      </c>
      <c r="P25" s="2"/>
      <c r="Q25" s="131" t="s">
        <v>28</v>
      </c>
      <c r="R25" s="79" t="s">
        <v>28</v>
      </c>
      <c r="S25" s="79" t="s">
        <v>28</v>
      </c>
      <c r="T25" s="79" t="s">
        <v>28</v>
      </c>
      <c r="U25" s="79" t="s">
        <v>28</v>
      </c>
      <c r="V25" s="79" t="s">
        <v>28</v>
      </c>
      <c r="W25" s="79" t="s">
        <v>28</v>
      </c>
      <c r="X25" s="2"/>
      <c r="Y25" s="80" t="str">
        <f t="shared" si="0"/>
        <v>*</v>
      </c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1:35">
      <c r="A26" s="70" t="str">
        <f>IF('Ambient Data'!A28="*","*",'Ambient Data'!A28)</f>
        <v>*</v>
      </c>
      <c r="B26" s="42" t="str">
        <f>IF(ISTEXT('Ambient Data'!B28),'Ambient Data'!B28,"*")</f>
        <v>*</v>
      </c>
      <c r="C26" s="12" t="str">
        <f>IF(ISNUMBER('Ambient Data'!C28),'Mixed Values'!AU31,"*")</f>
        <v>*</v>
      </c>
      <c r="D26" s="12" t="str">
        <f>IF(ISNUMBER('Ambient Data'!D28),'Mixed Values'!AV31,"*")</f>
        <v>*</v>
      </c>
      <c r="E26" s="211">
        <v>999</v>
      </c>
      <c r="F26" s="12" t="str">
        <f>IF(ISNUMBER('Ambient Data'!E28),'Mixed Values'!AX31,"*")</f>
        <v>*</v>
      </c>
      <c r="G26" s="12">
        <f>IF(ISNUMBER('Ambient Data'!F28),'Ambient Data'!F28,"*")</f>
        <v>10</v>
      </c>
      <c r="H26" s="12" t="str">
        <f>IF(ISNUMBER('Ambient Data'!G28),'Mixed Values'!AY31,"*")</f>
        <v>*</v>
      </c>
      <c r="I26" s="12" t="str">
        <f>IF(ISNUMBER('Ambient Data'!H28),'Mixed Values'!AZ31,"*")</f>
        <v>*</v>
      </c>
      <c r="J26" s="12" t="str">
        <f>IF(ISNUMBER('Ambient Data'!I28),'Mixed Values'!BA31,"*")</f>
        <v>*</v>
      </c>
      <c r="K26" s="12" t="str">
        <f>IF(ISNUMBER('Ambient Data'!J28),'Mixed Values'!BB31,"*")</f>
        <v>*</v>
      </c>
      <c r="L26" s="12" t="str">
        <f>IF(ISNUMBER('Ambient Data'!K28),'Mixed Values'!BC31,"*")</f>
        <v>*</v>
      </c>
      <c r="M26" s="12" t="str">
        <f>IF(ISNUMBER('Ambient Data'!L28),'Mixed Values'!BD31,"*")</f>
        <v>*</v>
      </c>
      <c r="N26" s="12" t="str">
        <f>IF(ISNUMBER('Ambient Data'!M28),'Mixed Values'!AW31,"*")</f>
        <v>*</v>
      </c>
      <c r="O26" s="41">
        <f>IF(ISNUMBER('Ambient Data'!N28),'Ambient Data'!N28,"*")</f>
        <v>9.9999999999999995E-7</v>
      </c>
      <c r="P26" s="2"/>
      <c r="Q26" s="131" t="s">
        <v>28</v>
      </c>
      <c r="R26" s="79" t="s">
        <v>28</v>
      </c>
      <c r="S26" s="79" t="s">
        <v>28</v>
      </c>
      <c r="T26" s="79" t="s">
        <v>28</v>
      </c>
      <c r="U26" s="79" t="s">
        <v>28</v>
      </c>
      <c r="V26" s="79" t="s">
        <v>28</v>
      </c>
      <c r="W26" s="79" t="s">
        <v>28</v>
      </c>
      <c r="X26" s="2"/>
      <c r="Y26" s="80" t="str">
        <f t="shared" si="0"/>
        <v>*</v>
      </c>
      <c r="Z26" s="2"/>
      <c r="AA26" s="197"/>
      <c r="AB26" s="2"/>
      <c r="AC26" s="2"/>
      <c r="AD26" s="2"/>
      <c r="AE26" s="2"/>
      <c r="AF26" s="2"/>
      <c r="AG26" s="2"/>
      <c r="AH26" s="2"/>
      <c r="AI26" s="2"/>
    </row>
    <row r="27" spans="1:35">
      <c r="A27" s="70" t="str">
        <f>IF('Ambient Data'!A29="*","*",'Ambient Data'!A29)</f>
        <v>*</v>
      </c>
      <c r="B27" s="42" t="str">
        <f>IF(ISTEXT('Ambient Data'!B29),'Ambient Data'!B29,"*")</f>
        <v>*</v>
      </c>
      <c r="C27" s="12" t="str">
        <f>IF(ISNUMBER('Ambient Data'!C29),'Mixed Values'!AU32,"*")</f>
        <v>*</v>
      </c>
      <c r="D27" s="12" t="str">
        <f>IF(ISNUMBER('Ambient Data'!D29),'Mixed Values'!AV32,"*")</f>
        <v>*</v>
      </c>
      <c r="E27" s="211">
        <v>999</v>
      </c>
      <c r="F27" s="12" t="str">
        <f>IF(ISNUMBER('Ambient Data'!E29),'Mixed Values'!AX32,"*")</f>
        <v>*</v>
      </c>
      <c r="G27" s="12">
        <f>IF(ISNUMBER('Ambient Data'!F29),'Ambient Data'!F29,"*")</f>
        <v>10</v>
      </c>
      <c r="H27" s="12" t="str">
        <f>IF(ISNUMBER('Ambient Data'!G29),'Mixed Values'!AY32,"*")</f>
        <v>*</v>
      </c>
      <c r="I27" s="12" t="str">
        <f>IF(ISNUMBER('Ambient Data'!H29),'Mixed Values'!AZ32,"*")</f>
        <v>*</v>
      </c>
      <c r="J27" s="12" t="str">
        <f>IF(ISNUMBER('Ambient Data'!I29),'Mixed Values'!BA32,"*")</f>
        <v>*</v>
      </c>
      <c r="K27" s="12" t="str">
        <f>IF(ISNUMBER('Ambient Data'!J29),'Mixed Values'!BB32,"*")</f>
        <v>*</v>
      </c>
      <c r="L27" s="12" t="str">
        <f>IF(ISNUMBER('Ambient Data'!K29),'Mixed Values'!BC32,"*")</f>
        <v>*</v>
      </c>
      <c r="M27" s="12" t="str">
        <f>IF(ISNUMBER('Ambient Data'!L29),'Mixed Values'!BD32,"*")</f>
        <v>*</v>
      </c>
      <c r="N27" s="12" t="str">
        <f>IF(ISNUMBER('Ambient Data'!M29),'Mixed Values'!AW32,"*")</f>
        <v>*</v>
      </c>
      <c r="O27" s="41">
        <f>IF(ISNUMBER('Ambient Data'!N29),'Ambient Data'!N29,"*")</f>
        <v>9.9999999999999995E-7</v>
      </c>
      <c r="P27" s="2"/>
      <c r="Q27" s="131" t="s">
        <v>28</v>
      </c>
      <c r="R27" s="79" t="s">
        <v>28</v>
      </c>
      <c r="S27" s="79" t="s">
        <v>28</v>
      </c>
      <c r="T27" s="79" t="s">
        <v>28</v>
      </c>
      <c r="U27" s="79" t="s">
        <v>28</v>
      </c>
      <c r="V27" s="79" t="s">
        <v>28</v>
      </c>
      <c r="W27" s="79" t="s">
        <v>28</v>
      </c>
      <c r="X27" s="2"/>
      <c r="Y27" s="80" t="str">
        <f t="shared" si="0"/>
        <v>*</v>
      </c>
      <c r="Z27" s="2"/>
      <c r="AA27" s="2"/>
      <c r="AB27" s="198"/>
      <c r="AC27" s="2"/>
      <c r="AD27" s="2"/>
      <c r="AE27" s="2"/>
      <c r="AF27" s="2"/>
      <c r="AG27" s="2"/>
      <c r="AH27" s="2"/>
      <c r="AI27" s="2"/>
    </row>
    <row r="28" spans="1:35">
      <c r="A28" s="70" t="str">
        <f>IF('Ambient Data'!A30="*","*",'Ambient Data'!A30)</f>
        <v>*</v>
      </c>
      <c r="B28" s="42" t="str">
        <f>IF(ISTEXT('Ambient Data'!B30),'Ambient Data'!B30,"*")</f>
        <v>*</v>
      </c>
      <c r="C28" s="12" t="str">
        <f>IF(ISNUMBER('Ambient Data'!C30),'Mixed Values'!AU33,"*")</f>
        <v>*</v>
      </c>
      <c r="D28" s="12" t="str">
        <f>IF(ISNUMBER('Ambient Data'!D30),'Mixed Values'!AV33,"*")</f>
        <v>*</v>
      </c>
      <c r="E28" s="211">
        <v>999</v>
      </c>
      <c r="F28" s="12" t="str">
        <f>IF(ISNUMBER('Ambient Data'!E30),'Mixed Values'!AX33,"*")</f>
        <v>*</v>
      </c>
      <c r="G28" s="12">
        <f>IF(ISNUMBER('Ambient Data'!F30),'Ambient Data'!F30,"*")</f>
        <v>10</v>
      </c>
      <c r="H28" s="12" t="str">
        <f>IF(ISNUMBER('Ambient Data'!G30),'Mixed Values'!AY33,"*")</f>
        <v>*</v>
      </c>
      <c r="I28" s="12" t="str">
        <f>IF(ISNUMBER('Ambient Data'!H30),'Mixed Values'!AZ33,"*")</f>
        <v>*</v>
      </c>
      <c r="J28" s="12" t="str">
        <f>IF(ISNUMBER('Ambient Data'!I30),'Mixed Values'!BA33,"*")</f>
        <v>*</v>
      </c>
      <c r="K28" s="12" t="str">
        <f>IF(ISNUMBER('Ambient Data'!J30),'Mixed Values'!BB33,"*")</f>
        <v>*</v>
      </c>
      <c r="L28" s="12" t="str">
        <f>IF(ISNUMBER('Ambient Data'!K30),'Mixed Values'!BC33,"*")</f>
        <v>*</v>
      </c>
      <c r="M28" s="12" t="str">
        <f>IF(ISNUMBER('Ambient Data'!L30),'Mixed Values'!BD33,"*")</f>
        <v>*</v>
      </c>
      <c r="N28" s="12" t="str">
        <f>IF(ISNUMBER('Ambient Data'!M30),'Mixed Values'!AW33,"*")</f>
        <v>*</v>
      </c>
      <c r="O28" s="41">
        <f>IF(ISNUMBER('Ambient Data'!N30),'Ambient Data'!N30,"*")</f>
        <v>9.9999999999999995E-7</v>
      </c>
      <c r="P28" s="2"/>
      <c r="Q28" s="131" t="s">
        <v>28</v>
      </c>
      <c r="R28" s="79" t="s">
        <v>28</v>
      </c>
      <c r="S28" s="79" t="s">
        <v>28</v>
      </c>
      <c r="T28" s="79" t="s">
        <v>28</v>
      </c>
      <c r="U28" s="79" t="s">
        <v>28</v>
      </c>
      <c r="V28" s="79" t="s">
        <v>28</v>
      </c>
      <c r="W28" s="79" t="s">
        <v>28</v>
      </c>
      <c r="X28" s="2"/>
      <c r="Y28" s="80" t="str">
        <f t="shared" si="0"/>
        <v>*</v>
      </c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>
      <c r="A29" s="70" t="str">
        <f>IF('Ambient Data'!A31="*","*",'Ambient Data'!A31)</f>
        <v>*</v>
      </c>
      <c r="B29" s="42" t="str">
        <f>IF(ISTEXT('Ambient Data'!B31),'Ambient Data'!B31,"*")</f>
        <v>*</v>
      </c>
      <c r="C29" s="12" t="str">
        <f>IF(ISNUMBER('Ambient Data'!C31),'Mixed Values'!AU34,"*")</f>
        <v>*</v>
      </c>
      <c r="D29" s="12" t="str">
        <f>IF(ISNUMBER('Ambient Data'!D31),'Mixed Values'!AV34,"*")</f>
        <v>*</v>
      </c>
      <c r="E29" s="211">
        <v>999</v>
      </c>
      <c r="F29" s="12" t="str">
        <f>IF(ISNUMBER('Ambient Data'!E31),'Mixed Values'!AX34,"*")</f>
        <v>*</v>
      </c>
      <c r="G29" s="12">
        <f>IF(ISNUMBER('Ambient Data'!F31),'Ambient Data'!F31,"*")</f>
        <v>10</v>
      </c>
      <c r="H29" s="12" t="str">
        <f>IF(ISNUMBER('Ambient Data'!G31),'Mixed Values'!AY34,"*")</f>
        <v>*</v>
      </c>
      <c r="I29" s="12" t="str">
        <f>IF(ISNUMBER('Ambient Data'!H31),'Mixed Values'!AZ34,"*")</f>
        <v>*</v>
      </c>
      <c r="J29" s="12" t="str">
        <f>IF(ISNUMBER('Ambient Data'!I31),'Mixed Values'!BA34,"*")</f>
        <v>*</v>
      </c>
      <c r="K29" s="12" t="str">
        <f>IF(ISNUMBER('Ambient Data'!J31),'Mixed Values'!BB34,"*")</f>
        <v>*</v>
      </c>
      <c r="L29" s="12" t="str">
        <f>IF(ISNUMBER('Ambient Data'!K31),'Mixed Values'!BC34,"*")</f>
        <v>*</v>
      </c>
      <c r="M29" s="12" t="str">
        <f>IF(ISNUMBER('Ambient Data'!L31),'Mixed Values'!BD34,"*")</f>
        <v>*</v>
      </c>
      <c r="N29" s="12" t="str">
        <f>IF(ISNUMBER('Ambient Data'!M31),'Mixed Values'!AW34,"*")</f>
        <v>*</v>
      </c>
      <c r="O29" s="41">
        <f>IF(ISNUMBER('Ambient Data'!N31),'Ambient Data'!N31,"*")</f>
        <v>9.9999999999999995E-7</v>
      </c>
      <c r="P29" s="2"/>
      <c r="Q29" s="131" t="s">
        <v>28</v>
      </c>
      <c r="R29" s="79" t="s">
        <v>28</v>
      </c>
      <c r="S29" s="79" t="s">
        <v>28</v>
      </c>
      <c r="T29" s="79" t="s">
        <v>28</v>
      </c>
      <c r="U29" s="79" t="s">
        <v>28</v>
      </c>
      <c r="V29" s="79" t="s">
        <v>28</v>
      </c>
      <c r="W29" s="79" t="s">
        <v>28</v>
      </c>
      <c r="X29" s="2"/>
      <c r="Y29" s="80" t="str">
        <f t="shared" si="0"/>
        <v>*</v>
      </c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>
      <c r="A30" s="70" t="str">
        <f>IF('Ambient Data'!A32="*","*",'Ambient Data'!A32)</f>
        <v>*</v>
      </c>
      <c r="B30" s="42" t="str">
        <f>IF(ISTEXT('Ambient Data'!B32),'Ambient Data'!B32,"*")</f>
        <v>*</v>
      </c>
      <c r="C30" s="12" t="str">
        <f>IF(ISNUMBER('Ambient Data'!C32),'Mixed Values'!AU35,"*")</f>
        <v>*</v>
      </c>
      <c r="D30" s="12" t="str">
        <f>IF(ISNUMBER('Ambient Data'!D32),'Mixed Values'!AV35,"*")</f>
        <v>*</v>
      </c>
      <c r="E30" s="211">
        <v>999</v>
      </c>
      <c r="F30" s="12" t="str">
        <f>IF(ISNUMBER('Ambient Data'!E32),'Mixed Values'!AX35,"*")</f>
        <v>*</v>
      </c>
      <c r="G30" s="12">
        <f>IF(ISNUMBER('Ambient Data'!F32),'Ambient Data'!F32,"*")</f>
        <v>10</v>
      </c>
      <c r="H30" s="12" t="str">
        <f>IF(ISNUMBER('Ambient Data'!G32),'Mixed Values'!AY35,"*")</f>
        <v>*</v>
      </c>
      <c r="I30" s="12" t="str">
        <f>IF(ISNUMBER('Ambient Data'!H32),'Mixed Values'!AZ35,"*")</f>
        <v>*</v>
      </c>
      <c r="J30" s="12" t="str">
        <f>IF(ISNUMBER('Ambient Data'!I32),'Mixed Values'!BA35,"*")</f>
        <v>*</v>
      </c>
      <c r="K30" s="12" t="str">
        <f>IF(ISNUMBER('Ambient Data'!J32),'Mixed Values'!BB35,"*")</f>
        <v>*</v>
      </c>
      <c r="L30" s="12" t="str">
        <f>IF(ISNUMBER('Ambient Data'!K32),'Mixed Values'!BC35,"*")</f>
        <v>*</v>
      </c>
      <c r="M30" s="12" t="str">
        <f>IF(ISNUMBER('Ambient Data'!L32),'Mixed Values'!BD35,"*")</f>
        <v>*</v>
      </c>
      <c r="N30" s="12" t="str">
        <f>IF(ISNUMBER('Ambient Data'!M32),'Mixed Values'!AW35,"*")</f>
        <v>*</v>
      </c>
      <c r="O30" s="41">
        <f>IF(ISNUMBER('Ambient Data'!N32),'Ambient Data'!N32,"*")</f>
        <v>9.9999999999999995E-7</v>
      </c>
      <c r="P30" s="2"/>
      <c r="Q30" s="131" t="s">
        <v>28</v>
      </c>
      <c r="R30" s="79" t="s">
        <v>28</v>
      </c>
      <c r="S30" s="79" t="s">
        <v>28</v>
      </c>
      <c r="T30" s="79" t="s">
        <v>28</v>
      </c>
      <c r="U30" s="79" t="s">
        <v>28</v>
      </c>
      <c r="V30" s="79" t="s">
        <v>28</v>
      </c>
      <c r="W30" s="79" t="s">
        <v>28</v>
      </c>
      <c r="X30" s="2"/>
      <c r="Y30" s="80" t="str">
        <f t="shared" si="0"/>
        <v>*</v>
      </c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>
      <c r="A31" s="70" t="str">
        <f>IF('Ambient Data'!A33="*","*",'Ambient Data'!A33)</f>
        <v>*</v>
      </c>
      <c r="B31" s="42" t="str">
        <f>IF(ISTEXT('Ambient Data'!B33),'Ambient Data'!B33,"*")</f>
        <v>*</v>
      </c>
      <c r="C31" s="12" t="str">
        <f>IF(ISNUMBER('Ambient Data'!C33),'Mixed Values'!AU36,"*")</f>
        <v>*</v>
      </c>
      <c r="D31" s="12" t="str">
        <f>IF(ISNUMBER('Ambient Data'!D33),'Mixed Values'!AV36,"*")</f>
        <v>*</v>
      </c>
      <c r="E31" s="211">
        <v>999</v>
      </c>
      <c r="F31" s="12" t="str">
        <f>IF(ISNUMBER('Ambient Data'!E33),'Mixed Values'!AX36,"*")</f>
        <v>*</v>
      </c>
      <c r="G31" s="12">
        <f>IF(ISNUMBER('Ambient Data'!F33),'Ambient Data'!F33,"*")</f>
        <v>10</v>
      </c>
      <c r="H31" s="12" t="str">
        <f>IF(ISNUMBER('Ambient Data'!G33),'Mixed Values'!AY36,"*")</f>
        <v>*</v>
      </c>
      <c r="I31" s="12" t="str">
        <f>IF(ISNUMBER('Ambient Data'!H33),'Mixed Values'!AZ36,"*")</f>
        <v>*</v>
      </c>
      <c r="J31" s="12" t="str">
        <f>IF(ISNUMBER('Ambient Data'!I33),'Mixed Values'!BA36,"*")</f>
        <v>*</v>
      </c>
      <c r="K31" s="12" t="str">
        <f>IF(ISNUMBER('Ambient Data'!J33),'Mixed Values'!BB36,"*")</f>
        <v>*</v>
      </c>
      <c r="L31" s="12" t="str">
        <f>IF(ISNUMBER('Ambient Data'!K33),'Mixed Values'!BC36,"*")</f>
        <v>*</v>
      </c>
      <c r="M31" s="12" t="str">
        <f>IF(ISNUMBER('Ambient Data'!L33),'Mixed Values'!BD36,"*")</f>
        <v>*</v>
      </c>
      <c r="N31" s="12" t="str">
        <f>IF(ISNUMBER('Ambient Data'!M33),'Mixed Values'!AW36,"*")</f>
        <v>*</v>
      </c>
      <c r="O31" s="41">
        <f>IF(ISNUMBER('Ambient Data'!N33),'Ambient Data'!N33,"*")</f>
        <v>9.9999999999999995E-7</v>
      </c>
      <c r="P31" s="2"/>
      <c r="Q31" s="131" t="s">
        <v>28</v>
      </c>
      <c r="R31" s="79" t="s">
        <v>28</v>
      </c>
      <c r="S31" s="79" t="s">
        <v>28</v>
      </c>
      <c r="T31" s="79" t="s">
        <v>28</v>
      </c>
      <c r="U31" s="79" t="s">
        <v>28</v>
      </c>
      <c r="V31" s="79" t="s">
        <v>28</v>
      </c>
      <c r="W31" s="79" t="s">
        <v>28</v>
      </c>
      <c r="X31" s="2"/>
      <c r="Y31" s="80" t="str">
        <f t="shared" si="0"/>
        <v>*</v>
      </c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>
      <c r="A32" s="70" t="str">
        <f>IF('Ambient Data'!A34="*","*",'Ambient Data'!A34)</f>
        <v>*</v>
      </c>
      <c r="B32" s="42" t="str">
        <f>IF(ISTEXT('Ambient Data'!B34),'Ambient Data'!B34,"*")</f>
        <v>*</v>
      </c>
      <c r="C32" s="12" t="str">
        <f>IF(ISNUMBER('Ambient Data'!C34),'Mixed Values'!AU37,"*")</f>
        <v>*</v>
      </c>
      <c r="D32" s="12" t="str">
        <f>IF(ISNUMBER('Ambient Data'!D34),'Mixed Values'!AV37,"*")</f>
        <v>*</v>
      </c>
      <c r="E32" s="211">
        <v>999</v>
      </c>
      <c r="F32" s="12" t="str">
        <f>IF(ISNUMBER('Ambient Data'!E34),'Mixed Values'!AX37,"*")</f>
        <v>*</v>
      </c>
      <c r="G32" s="12">
        <f>IF(ISNUMBER('Ambient Data'!F34),'Ambient Data'!F34,"*")</f>
        <v>10</v>
      </c>
      <c r="H32" s="12" t="str">
        <f>IF(ISNUMBER('Ambient Data'!G34),'Mixed Values'!AY37,"*")</f>
        <v>*</v>
      </c>
      <c r="I32" s="12" t="str">
        <f>IF(ISNUMBER('Ambient Data'!H34),'Mixed Values'!AZ37,"*")</f>
        <v>*</v>
      </c>
      <c r="J32" s="12" t="str">
        <f>IF(ISNUMBER('Ambient Data'!I34),'Mixed Values'!BA37,"*")</f>
        <v>*</v>
      </c>
      <c r="K32" s="12" t="str">
        <f>IF(ISNUMBER('Ambient Data'!J34),'Mixed Values'!BB37,"*")</f>
        <v>*</v>
      </c>
      <c r="L32" s="12" t="str">
        <f>IF(ISNUMBER('Ambient Data'!K34),'Mixed Values'!BC37,"*")</f>
        <v>*</v>
      </c>
      <c r="M32" s="12" t="str">
        <f>IF(ISNUMBER('Ambient Data'!L34),'Mixed Values'!BD37,"*")</f>
        <v>*</v>
      </c>
      <c r="N32" s="12" t="str">
        <f>IF(ISNUMBER('Ambient Data'!M34),'Mixed Values'!AW37,"*")</f>
        <v>*</v>
      </c>
      <c r="O32" s="41">
        <f>IF(ISNUMBER('Ambient Data'!N34),'Ambient Data'!N34,"*")</f>
        <v>9.9999999999999995E-7</v>
      </c>
      <c r="P32" s="2"/>
      <c r="Q32" s="131" t="s">
        <v>28</v>
      </c>
      <c r="R32" s="79" t="s">
        <v>28</v>
      </c>
      <c r="S32" s="79" t="s">
        <v>28</v>
      </c>
      <c r="T32" s="79" t="s">
        <v>28</v>
      </c>
      <c r="U32" s="79" t="s">
        <v>28</v>
      </c>
      <c r="V32" s="79" t="s">
        <v>28</v>
      </c>
      <c r="W32" s="79" t="s">
        <v>28</v>
      </c>
      <c r="X32" s="2"/>
      <c r="Y32" s="80" t="str">
        <f t="shared" si="0"/>
        <v>*</v>
      </c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>
      <c r="A33" s="70" t="str">
        <f>IF('Ambient Data'!A35="*","*",'Ambient Data'!A35)</f>
        <v>*</v>
      </c>
      <c r="B33" s="42" t="str">
        <f>IF(ISTEXT('Ambient Data'!B35),'Ambient Data'!B35,"*")</f>
        <v>*</v>
      </c>
      <c r="C33" s="12" t="str">
        <f>IF(ISNUMBER('Ambient Data'!C35),'Mixed Values'!AU38,"*")</f>
        <v>*</v>
      </c>
      <c r="D33" s="12" t="str">
        <f>IF(ISNUMBER('Ambient Data'!D35),'Mixed Values'!AV38,"*")</f>
        <v>*</v>
      </c>
      <c r="E33" s="211">
        <v>999</v>
      </c>
      <c r="F33" s="12" t="str">
        <f>IF(ISNUMBER('Ambient Data'!E35),'Mixed Values'!AX38,"*")</f>
        <v>*</v>
      </c>
      <c r="G33" s="12">
        <f>IF(ISNUMBER('Ambient Data'!F35),'Ambient Data'!F35,"*")</f>
        <v>10</v>
      </c>
      <c r="H33" s="12" t="str">
        <f>IF(ISNUMBER('Ambient Data'!G35),'Mixed Values'!AY38,"*")</f>
        <v>*</v>
      </c>
      <c r="I33" s="12" t="str">
        <f>IF(ISNUMBER('Ambient Data'!H35),'Mixed Values'!AZ38,"*")</f>
        <v>*</v>
      </c>
      <c r="J33" s="12" t="str">
        <f>IF(ISNUMBER('Ambient Data'!I35),'Mixed Values'!BA38,"*")</f>
        <v>*</v>
      </c>
      <c r="K33" s="12" t="str">
        <f>IF(ISNUMBER('Ambient Data'!J35),'Mixed Values'!BB38,"*")</f>
        <v>*</v>
      </c>
      <c r="L33" s="12" t="str">
        <f>IF(ISNUMBER('Ambient Data'!K35),'Mixed Values'!BC38,"*")</f>
        <v>*</v>
      </c>
      <c r="M33" s="12" t="str">
        <f>IF(ISNUMBER('Ambient Data'!L35),'Mixed Values'!BD38,"*")</f>
        <v>*</v>
      </c>
      <c r="N33" s="12" t="str">
        <f>IF(ISNUMBER('Ambient Data'!M35),'Mixed Values'!AW38,"*")</f>
        <v>*</v>
      </c>
      <c r="O33" s="41">
        <f>IF(ISNUMBER('Ambient Data'!N35),'Ambient Data'!N35,"*")</f>
        <v>9.9999999999999995E-7</v>
      </c>
      <c r="P33" s="2"/>
      <c r="Q33" s="131" t="s">
        <v>28</v>
      </c>
      <c r="R33" s="79" t="s">
        <v>28</v>
      </c>
      <c r="S33" s="79" t="s">
        <v>28</v>
      </c>
      <c r="T33" s="79" t="s">
        <v>28</v>
      </c>
      <c r="U33" s="79" t="s">
        <v>28</v>
      </c>
      <c r="V33" s="79" t="s">
        <v>28</v>
      </c>
      <c r="W33" s="79" t="s">
        <v>28</v>
      </c>
      <c r="X33" s="2"/>
      <c r="Y33" s="80" t="str">
        <f t="shared" si="0"/>
        <v>*</v>
      </c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>
      <c r="A34" s="70" t="str">
        <f>IF('Ambient Data'!A36="*","*",'Ambient Data'!A36)</f>
        <v>*</v>
      </c>
      <c r="B34" s="42" t="str">
        <f>IF(ISTEXT('Ambient Data'!B36),'Ambient Data'!B36,"*")</f>
        <v>*</v>
      </c>
      <c r="C34" s="12" t="str">
        <f>IF(ISNUMBER('Ambient Data'!C36),'Mixed Values'!AU39,"*")</f>
        <v>*</v>
      </c>
      <c r="D34" s="12" t="str">
        <f>IF(ISNUMBER('Ambient Data'!D36),'Mixed Values'!AV39,"*")</f>
        <v>*</v>
      </c>
      <c r="E34" s="211">
        <v>999</v>
      </c>
      <c r="F34" s="12" t="str">
        <f>IF(ISNUMBER('Ambient Data'!E36),'Mixed Values'!AX39,"*")</f>
        <v>*</v>
      </c>
      <c r="G34" s="12">
        <f>IF(ISNUMBER('Ambient Data'!F36),'Ambient Data'!F36,"*")</f>
        <v>10</v>
      </c>
      <c r="H34" s="12" t="str">
        <f>IF(ISNUMBER('Ambient Data'!G36),'Mixed Values'!AY39,"*")</f>
        <v>*</v>
      </c>
      <c r="I34" s="12" t="str">
        <f>IF(ISNUMBER('Ambient Data'!H36),'Mixed Values'!AZ39,"*")</f>
        <v>*</v>
      </c>
      <c r="J34" s="12" t="str">
        <f>IF(ISNUMBER('Ambient Data'!I36),'Mixed Values'!BA39,"*")</f>
        <v>*</v>
      </c>
      <c r="K34" s="12" t="str">
        <f>IF(ISNUMBER('Ambient Data'!J36),'Mixed Values'!BB39,"*")</f>
        <v>*</v>
      </c>
      <c r="L34" s="12" t="str">
        <f>IF(ISNUMBER('Ambient Data'!K36),'Mixed Values'!BC39,"*")</f>
        <v>*</v>
      </c>
      <c r="M34" s="12" t="str">
        <f>IF(ISNUMBER('Ambient Data'!L36),'Mixed Values'!BD39,"*")</f>
        <v>*</v>
      </c>
      <c r="N34" s="12" t="str">
        <f>IF(ISNUMBER('Ambient Data'!M36),'Mixed Values'!AW39,"*")</f>
        <v>*</v>
      </c>
      <c r="O34" s="41">
        <f>IF(ISNUMBER('Ambient Data'!N36),'Ambient Data'!N36,"*")</f>
        <v>9.9999999999999995E-7</v>
      </c>
      <c r="P34" s="2"/>
      <c r="Q34" s="131" t="s">
        <v>28</v>
      </c>
      <c r="R34" s="79" t="s">
        <v>28</v>
      </c>
      <c r="S34" s="79" t="s">
        <v>28</v>
      </c>
      <c r="T34" s="79" t="s">
        <v>28</v>
      </c>
      <c r="U34" s="79" t="s">
        <v>28</v>
      </c>
      <c r="V34" s="79" t="s">
        <v>28</v>
      </c>
      <c r="W34" s="79" t="s">
        <v>28</v>
      </c>
      <c r="X34" s="2"/>
      <c r="Y34" s="80" t="str">
        <f t="shared" si="0"/>
        <v>*</v>
      </c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>
      <c r="A35" s="70" t="str">
        <f>IF('Ambient Data'!A37="*","*",'Ambient Data'!A37)</f>
        <v>*</v>
      </c>
      <c r="B35" s="42" t="str">
        <f>IF(ISTEXT('Ambient Data'!B37),'Ambient Data'!B37,"*")</f>
        <v>*</v>
      </c>
      <c r="C35" s="12" t="str">
        <f>IF(ISNUMBER('Ambient Data'!C37),'Mixed Values'!AU40,"*")</f>
        <v>*</v>
      </c>
      <c r="D35" s="12" t="str">
        <f>IF(ISNUMBER('Ambient Data'!D37),'Mixed Values'!AV40,"*")</f>
        <v>*</v>
      </c>
      <c r="E35" s="211">
        <v>999</v>
      </c>
      <c r="F35" s="12" t="str">
        <f>IF(ISNUMBER('Ambient Data'!E37),'Mixed Values'!AX40,"*")</f>
        <v>*</v>
      </c>
      <c r="G35" s="12">
        <f>IF(ISNUMBER('Ambient Data'!F37),'Ambient Data'!F37,"*")</f>
        <v>10</v>
      </c>
      <c r="H35" s="12" t="str">
        <f>IF(ISNUMBER('Ambient Data'!G37),'Mixed Values'!AY40,"*")</f>
        <v>*</v>
      </c>
      <c r="I35" s="12" t="str">
        <f>IF(ISNUMBER('Ambient Data'!H37),'Mixed Values'!AZ40,"*")</f>
        <v>*</v>
      </c>
      <c r="J35" s="12" t="str">
        <f>IF(ISNUMBER('Ambient Data'!I37),'Mixed Values'!BA40,"*")</f>
        <v>*</v>
      </c>
      <c r="K35" s="12" t="str">
        <f>IF(ISNUMBER('Ambient Data'!J37),'Mixed Values'!BB40,"*")</f>
        <v>*</v>
      </c>
      <c r="L35" s="12" t="str">
        <f>IF(ISNUMBER('Ambient Data'!K37),'Mixed Values'!BC40,"*")</f>
        <v>*</v>
      </c>
      <c r="M35" s="12" t="str">
        <f>IF(ISNUMBER('Ambient Data'!L37),'Mixed Values'!BD40,"*")</f>
        <v>*</v>
      </c>
      <c r="N35" s="12" t="str">
        <f>IF(ISNUMBER('Ambient Data'!M37),'Mixed Values'!AW40,"*")</f>
        <v>*</v>
      </c>
      <c r="O35" s="41">
        <f>IF(ISNUMBER('Ambient Data'!N37),'Ambient Data'!N37,"*")</f>
        <v>9.9999999999999995E-7</v>
      </c>
      <c r="P35" s="2"/>
      <c r="Q35" s="131" t="s">
        <v>28</v>
      </c>
      <c r="R35" s="79" t="s">
        <v>28</v>
      </c>
      <c r="S35" s="79" t="s">
        <v>28</v>
      </c>
      <c r="T35" s="79" t="s">
        <v>28</v>
      </c>
      <c r="U35" s="79" t="s">
        <v>28</v>
      </c>
      <c r="V35" s="79" t="s">
        <v>28</v>
      </c>
      <c r="W35" s="79" t="s">
        <v>28</v>
      </c>
      <c r="X35" s="2"/>
      <c r="Y35" s="80" t="str">
        <f t="shared" si="0"/>
        <v>*</v>
      </c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>
      <c r="A36" s="70" t="str">
        <f>IF('Ambient Data'!A38="*","*",'Ambient Data'!A38)</f>
        <v>*</v>
      </c>
      <c r="B36" s="42" t="str">
        <f>IF(ISTEXT('Ambient Data'!B38),'Ambient Data'!B38,"*")</f>
        <v>*</v>
      </c>
      <c r="C36" s="12" t="str">
        <f>IF(ISNUMBER('Ambient Data'!C38),'Mixed Values'!AU41,"*")</f>
        <v>*</v>
      </c>
      <c r="D36" s="12" t="str">
        <f>IF(ISNUMBER('Ambient Data'!D38),'Mixed Values'!AV41,"*")</f>
        <v>*</v>
      </c>
      <c r="E36" s="211">
        <v>999</v>
      </c>
      <c r="F36" s="12" t="str">
        <f>IF(ISNUMBER('Ambient Data'!E38),'Mixed Values'!AX41,"*")</f>
        <v>*</v>
      </c>
      <c r="G36" s="12">
        <f>IF(ISNUMBER('Ambient Data'!F38),'Ambient Data'!F38,"*")</f>
        <v>10</v>
      </c>
      <c r="H36" s="12" t="str">
        <f>IF(ISNUMBER('Ambient Data'!G38),'Mixed Values'!AY41,"*")</f>
        <v>*</v>
      </c>
      <c r="I36" s="12" t="str">
        <f>IF(ISNUMBER('Ambient Data'!H38),'Mixed Values'!AZ41,"*")</f>
        <v>*</v>
      </c>
      <c r="J36" s="12" t="str">
        <f>IF(ISNUMBER('Ambient Data'!I38),'Mixed Values'!BA41,"*")</f>
        <v>*</v>
      </c>
      <c r="K36" s="12" t="str">
        <f>IF(ISNUMBER('Ambient Data'!J38),'Mixed Values'!BB41,"*")</f>
        <v>*</v>
      </c>
      <c r="L36" s="12" t="str">
        <f>IF(ISNUMBER('Ambient Data'!K38),'Mixed Values'!BC41,"*")</f>
        <v>*</v>
      </c>
      <c r="M36" s="12" t="str">
        <f>IF(ISNUMBER('Ambient Data'!L38),'Mixed Values'!BD41,"*")</f>
        <v>*</v>
      </c>
      <c r="N36" s="12" t="str">
        <f>IF(ISNUMBER('Ambient Data'!M38),'Mixed Values'!AW41,"*")</f>
        <v>*</v>
      </c>
      <c r="O36" s="41">
        <f>IF(ISNUMBER('Ambient Data'!N38),'Ambient Data'!N38,"*")</f>
        <v>9.9999999999999995E-7</v>
      </c>
      <c r="P36" s="2"/>
      <c r="Q36" s="131" t="s">
        <v>28</v>
      </c>
      <c r="R36" s="79" t="s">
        <v>28</v>
      </c>
      <c r="S36" s="79" t="s">
        <v>28</v>
      </c>
      <c r="T36" s="79" t="s">
        <v>28</v>
      </c>
      <c r="U36" s="79" t="s">
        <v>28</v>
      </c>
      <c r="V36" s="79" t="s">
        <v>28</v>
      </c>
      <c r="W36" s="79" t="s">
        <v>28</v>
      </c>
      <c r="X36" s="2"/>
      <c r="Y36" s="80" t="str">
        <f t="shared" si="0"/>
        <v>*</v>
      </c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>
      <c r="A37" s="70" t="str">
        <f>IF('Ambient Data'!A39="*","*",'Ambient Data'!A39)</f>
        <v>*</v>
      </c>
      <c r="B37" s="42" t="str">
        <f>IF(ISTEXT('Ambient Data'!B39),'Ambient Data'!B39,"*")</f>
        <v>*</v>
      </c>
      <c r="C37" s="12" t="str">
        <f>IF(ISNUMBER('Ambient Data'!C39),'Mixed Values'!AU42,"*")</f>
        <v>*</v>
      </c>
      <c r="D37" s="12" t="str">
        <f>IF(ISNUMBER('Ambient Data'!D39),'Mixed Values'!AV42,"*")</f>
        <v>*</v>
      </c>
      <c r="E37" s="211">
        <v>999</v>
      </c>
      <c r="F37" s="12" t="str">
        <f>IF(ISNUMBER('Ambient Data'!E39),'Mixed Values'!AX42,"*")</f>
        <v>*</v>
      </c>
      <c r="G37" s="12">
        <f>IF(ISNUMBER('Ambient Data'!F39),'Ambient Data'!F39,"*")</f>
        <v>10</v>
      </c>
      <c r="H37" s="12" t="str">
        <f>IF(ISNUMBER('Ambient Data'!G39),'Mixed Values'!AY42,"*")</f>
        <v>*</v>
      </c>
      <c r="I37" s="12" t="str">
        <f>IF(ISNUMBER('Ambient Data'!H39),'Mixed Values'!AZ42,"*")</f>
        <v>*</v>
      </c>
      <c r="J37" s="12" t="str">
        <f>IF(ISNUMBER('Ambient Data'!I39),'Mixed Values'!BA42,"*")</f>
        <v>*</v>
      </c>
      <c r="K37" s="12" t="str">
        <f>IF(ISNUMBER('Ambient Data'!J39),'Mixed Values'!BB42,"*")</f>
        <v>*</v>
      </c>
      <c r="L37" s="12" t="str">
        <f>IF(ISNUMBER('Ambient Data'!K39),'Mixed Values'!BC42,"*")</f>
        <v>*</v>
      </c>
      <c r="M37" s="12" t="str">
        <f>IF(ISNUMBER('Ambient Data'!L39),'Mixed Values'!BD42,"*")</f>
        <v>*</v>
      </c>
      <c r="N37" s="12" t="str">
        <f>IF(ISNUMBER('Ambient Data'!M39),'Mixed Values'!AW42,"*")</f>
        <v>*</v>
      </c>
      <c r="O37" s="41">
        <f>IF(ISNUMBER('Ambient Data'!N39),'Ambient Data'!N39,"*")</f>
        <v>9.9999999999999995E-7</v>
      </c>
      <c r="P37" s="2"/>
      <c r="Q37" s="131" t="s">
        <v>28</v>
      </c>
      <c r="R37" s="79" t="s">
        <v>28</v>
      </c>
      <c r="S37" s="79" t="s">
        <v>28</v>
      </c>
      <c r="T37" s="79" t="s">
        <v>28</v>
      </c>
      <c r="U37" s="79" t="s">
        <v>28</v>
      </c>
      <c r="V37" s="79" t="s">
        <v>28</v>
      </c>
      <c r="W37" s="79" t="s">
        <v>28</v>
      </c>
      <c r="X37" s="2"/>
      <c r="Y37" s="80" t="str">
        <f t="shared" ref="Y37:Y41" si="1">U37</f>
        <v>*</v>
      </c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>
      <c r="A38" s="70" t="str">
        <f>IF('Ambient Data'!A40="*","*",'Ambient Data'!A40)</f>
        <v>*</v>
      </c>
      <c r="B38" s="42" t="str">
        <f>IF(ISTEXT('Ambient Data'!B40),'Ambient Data'!B40,"*")</f>
        <v>*</v>
      </c>
      <c r="C38" s="12" t="str">
        <f>IF(ISNUMBER('Ambient Data'!C40),'Mixed Values'!AU43,"*")</f>
        <v>*</v>
      </c>
      <c r="D38" s="12" t="str">
        <f>IF(ISNUMBER('Ambient Data'!D40),'Mixed Values'!AV43,"*")</f>
        <v>*</v>
      </c>
      <c r="E38" s="211">
        <v>999</v>
      </c>
      <c r="F38" s="12" t="str">
        <f>IF(ISNUMBER('Ambient Data'!E40),'Mixed Values'!AX43,"*")</f>
        <v>*</v>
      </c>
      <c r="G38" s="12">
        <f>IF(ISNUMBER('Ambient Data'!F40),'Ambient Data'!F40,"*")</f>
        <v>10</v>
      </c>
      <c r="H38" s="12" t="str">
        <f>IF(ISNUMBER('Ambient Data'!G40),'Mixed Values'!AY43,"*")</f>
        <v>*</v>
      </c>
      <c r="I38" s="12" t="str">
        <f>IF(ISNUMBER('Ambient Data'!H40),'Mixed Values'!AZ43,"*")</f>
        <v>*</v>
      </c>
      <c r="J38" s="12" t="str">
        <f>IF(ISNUMBER('Ambient Data'!I40),'Mixed Values'!BA43,"*")</f>
        <v>*</v>
      </c>
      <c r="K38" s="12" t="str">
        <f>IF(ISNUMBER('Ambient Data'!J40),'Mixed Values'!BB43,"*")</f>
        <v>*</v>
      </c>
      <c r="L38" s="12" t="str">
        <f>IF(ISNUMBER('Ambient Data'!K40),'Mixed Values'!BC43,"*")</f>
        <v>*</v>
      </c>
      <c r="M38" s="12" t="str">
        <f>IF(ISNUMBER('Ambient Data'!L40),'Mixed Values'!BD43,"*")</f>
        <v>*</v>
      </c>
      <c r="N38" s="12" t="str">
        <f>IF(ISNUMBER('Ambient Data'!M40),'Mixed Values'!AW43,"*")</f>
        <v>*</v>
      </c>
      <c r="O38" s="41">
        <f>IF(ISNUMBER('Ambient Data'!N40),'Ambient Data'!N40,"*")</f>
        <v>9.9999999999999995E-7</v>
      </c>
      <c r="P38" s="2"/>
      <c r="Q38" s="131" t="s">
        <v>28</v>
      </c>
      <c r="R38" s="79" t="s">
        <v>28</v>
      </c>
      <c r="S38" s="79" t="s">
        <v>28</v>
      </c>
      <c r="T38" s="79" t="s">
        <v>28</v>
      </c>
      <c r="U38" s="79" t="s">
        <v>28</v>
      </c>
      <c r="V38" s="79" t="s">
        <v>28</v>
      </c>
      <c r="W38" s="79" t="s">
        <v>28</v>
      </c>
      <c r="X38" s="2"/>
      <c r="Y38" s="80" t="str">
        <f t="shared" si="1"/>
        <v>*</v>
      </c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>
      <c r="A39" s="70" t="str">
        <f>IF('Ambient Data'!A41="*","*",'Ambient Data'!A41)</f>
        <v>*</v>
      </c>
      <c r="B39" s="42" t="str">
        <f>IF(ISTEXT('Ambient Data'!B41),'Ambient Data'!B41,"*")</f>
        <v>*</v>
      </c>
      <c r="C39" s="12" t="str">
        <f>IF(ISNUMBER('Ambient Data'!C41),'Mixed Values'!AU44,"*")</f>
        <v>*</v>
      </c>
      <c r="D39" s="12" t="str">
        <f>IF(ISNUMBER('Ambient Data'!D41),'Mixed Values'!AV44,"*")</f>
        <v>*</v>
      </c>
      <c r="E39" s="211">
        <v>999</v>
      </c>
      <c r="F39" s="12" t="str">
        <f>IF(ISNUMBER('Ambient Data'!E41),'Mixed Values'!AX44,"*")</f>
        <v>*</v>
      </c>
      <c r="G39" s="12">
        <f>IF(ISNUMBER('Ambient Data'!F41),'Ambient Data'!F41,"*")</f>
        <v>10</v>
      </c>
      <c r="H39" s="12" t="str">
        <f>IF(ISNUMBER('Ambient Data'!G41),'Mixed Values'!AY44,"*")</f>
        <v>*</v>
      </c>
      <c r="I39" s="12" t="str">
        <f>IF(ISNUMBER('Ambient Data'!H41),'Mixed Values'!AZ44,"*")</f>
        <v>*</v>
      </c>
      <c r="J39" s="12" t="str">
        <f>IF(ISNUMBER('Ambient Data'!I41),'Mixed Values'!BA44,"*")</f>
        <v>*</v>
      </c>
      <c r="K39" s="12" t="str">
        <f>IF(ISNUMBER('Ambient Data'!J41),'Mixed Values'!BB44,"*")</f>
        <v>*</v>
      </c>
      <c r="L39" s="12" t="str">
        <f>IF(ISNUMBER('Ambient Data'!K41),'Mixed Values'!BC44,"*")</f>
        <v>*</v>
      </c>
      <c r="M39" s="12" t="str">
        <f>IF(ISNUMBER('Ambient Data'!L41),'Mixed Values'!BD44,"*")</f>
        <v>*</v>
      </c>
      <c r="N39" s="12" t="str">
        <f>IF(ISNUMBER('Ambient Data'!M41),'Mixed Values'!AW44,"*")</f>
        <v>*</v>
      </c>
      <c r="O39" s="41">
        <f>IF(ISNUMBER('Ambient Data'!N41),'Ambient Data'!N41,"*")</f>
        <v>9.9999999999999995E-7</v>
      </c>
      <c r="P39" s="2"/>
      <c r="Q39" s="79" t="s">
        <v>28</v>
      </c>
      <c r="R39" s="79" t="s">
        <v>28</v>
      </c>
      <c r="S39" s="79" t="s">
        <v>28</v>
      </c>
      <c r="T39" s="79" t="s">
        <v>28</v>
      </c>
      <c r="U39" s="79" t="s">
        <v>28</v>
      </c>
      <c r="V39" s="79" t="s">
        <v>28</v>
      </c>
      <c r="W39" s="79" t="s">
        <v>28</v>
      </c>
      <c r="X39" s="2"/>
      <c r="Y39" s="80" t="str">
        <f t="shared" si="1"/>
        <v>*</v>
      </c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>
      <c r="A40" s="70" t="str">
        <f>IF('Ambient Data'!A42="*","*",'Ambient Data'!A42)</f>
        <v>*</v>
      </c>
      <c r="B40" s="42" t="str">
        <f>IF(ISTEXT('Ambient Data'!B42),'Ambient Data'!B42,"*")</f>
        <v>*</v>
      </c>
      <c r="C40" s="12" t="str">
        <f>IF(ISNUMBER('Ambient Data'!C42),'Mixed Values'!AU45,"*")</f>
        <v>*</v>
      </c>
      <c r="D40" s="12" t="str">
        <f>IF(ISNUMBER('Ambient Data'!D42),'Mixed Values'!AV45,"*")</f>
        <v>*</v>
      </c>
      <c r="E40" s="211">
        <v>999</v>
      </c>
      <c r="F40" s="12" t="str">
        <f>IF(ISNUMBER('Ambient Data'!E42),'Mixed Values'!AX45,"*")</f>
        <v>*</v>
      </c>
      <c r="G40" s="12">
        <f>IF(ISNUMBER('Ambient Data'!F42),'Ambient Data'!F42,"*")</f>
        <v>10</v>
      </c>
      <c r="H40" s="12" t="str">
        <f>IF(ISNUMBER('Ambient Data'!G42),'Mixed Values'!AY45,"*")</f>
        <v>*</v>
      </c>
      <c r="I40" s="12" t="str">
        <f>IF(ISNUMBER('Ambient Data'!H42),'Mixed Values'!AZ45,"*")</f>
        <v>*</v>
      </c>
      <c r="J40" s="12" t="str">
        <f>IF(ISNUMBER('Ambient Data'!I42),'Mixed Values'!BA45,"*")</f>
        <v>*</v>
      </c>
      <c r="K40" s="12" t="str">
        <f>IF(ISNUMBER('Ambient Data'!J42),'Mixed Values'!BB45,"*")</f>
        <v>*</v>
      </c>
      <c r="L40" s="12" t="str">
        <f>IF(ISNUMBER('Ambient Data'!K42),'Mixed Values'!BC45,"*")</f>
        <v>*</v>
      </c>
      <c r="M40" s="12" t="str">
        <f>IF(ISNUMBER('Ambient Data'!L42),'Mixed Values'!BD45,"*")</f>
        <v>*</v>
      </c>
      <c r="N40" s="12" t="str">
        <f>IF(ISNUMBER('Ambient Data'!M42),'Mixed Values'!AW45,"*")</f>
        <v>*</v>
      </c>
      <c r="O40" s="41">
        <f>IF(ISNUMBER('Ambient Data'!N42),'Ambient Data'!N42,"*")</f>
        <v>9.9999999999999995E-7</v>
      </c>
      <c r="P40" s="2"/>
      <c r="Q40" s="79" t="s">
        <v>28</v>
      </c>
      <c r="R40" s="79" t="s">
        <v>28</v>
      </c>
      <c r="S40" s="79" t="s">
        <v>28</v>
      </c>
      <c r="T40" s="79" t="s">
        <v>28</v>
      </c>
      <c r="U40" s="79" t="s">
        <v>28</v>
      </c>
      <c r="V40" s="79" t="s">
        <v>28</v>
      </c>
      <c r="W40" s="79" t="s">
        <v>28</v>
      </c>
      <c r="X40" s="2"/>
      <c r="Y40" s="80" t="str">
        <f t="shared" si="1"/>
        <v>*</v>
      </c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>
      <c r="A41" s="70" t="str">
        <f>IF('Ambient Data'!A43="*","*",'Ambient Data'!A43)</f>
        <v>*</v>
      </c>
      <c r="B41" s="42" t="str">
        <f>IF(ISTEXT('Ambient Data'!B43),'Ambient Data'!B43,"*")</f>
        <v>*</v>
      </c>
      <c r="C41" s="12" t="str">
        <f>IF(ISNUMBER('Ambient Data'!C43),'Mixed Values'!AU46,"*")</f>
        <v>*</v>
      </c>
      <c r="D41" s="12" t="str">
        <f>IF(ISNUMBER('Ambient Data'!D43),'Mixed Values'!AV46,"*")</f>
        <v>*</v>
      </c>
      <c r="E41" s="211">
        <v>999</v>
      </c>
      <c r="F41" s="12" t="str">
        <f>IF(ISNUMBER('Ambient Data'!E43),'Mixed Values'!AX46,"*")</f>
        <v>*</v>
      </c>
      <c r="G41" s="12">
        <f>IF(ISNUMBER('Ambient Data'!F43),'Ambient Data'!F43,"*")</f>
        <v>10</v>
      </c>
      <c r="H41" s="12" t="str">
        <f>IF(ISNUMBER('Ambient Data'!G43),'Mixed Values'!AY46,"*")</f>
        <v>*</v>
      </c>
      <c r="I41" s="12" t="str">
        <f>IF(ISNUMBER('Ambient Data'!H43),'Mixed Values'!AZ46,"*")</f>
        <v>*</v>
      </c>
      <c r="J41" s="12" t="str">
        <f>IF(ISNUMBER('Ambient Data'!I43),'Mixed Values'!BA46,"*")</f>
        <v>*</v>
      </c>
      <c r="K41" s="12" t="str">
        <f>IF(ISNUMBER('Ambient Data'!J43),'Mixed Values'!BB46,"*")</f>
        <v>*</v>
      </c>
      <c r="L41" s="12" t="str">
        <f>IF(ISNUMBER('Ambient Data'!K43),'Mixed Values'!BC46,"*")</f>
        <v>*</v>
      </c>
      <c r="M41" s="12" t="str">
        <f>IF(ISNUMBER('Ambient Data'!L43),'Mixed Values'!BD46,"*")</f>
        <v>*</v>
      </c>
      <c r="N41" s="12" t="str">
        <f>IF(ISNUMBER('Ambient Data'!M43),'Mixed Values'!AW46,"*")</f>
        <v>*</v>
      </c>
      <c r="O41" s="41">
        <f>IF(ISNUMBER('Ambient Data'!N43),'Ambient Data'!N43,"*")</f>
        <v>9.9999999999999995E-7</v>
      </c>
      <c r="P41" s="2"/>
      <c r="Q41" s="79" t="s">
        <v>28</v>
      </c>
      <c r="R41" s="79" t="s">
        <v>28</v>
      </c>
      <c r="S41" s="79" t="s">
        <v>28</v>
      </c>
      <c r="T41" s="79" t="s">
        <v>28</v>
      </c>
      <c r="U41" s="79" t="s">
        <v>28</v>
      </c>
      <c r="V41" s="79" t="s">
        <v>28</v>
      </c>
      <c r="W41" s="79" t="s">
        <v>28</v>
      </c>
      <c r="X41" s="2"/>
      <c r="Y41" s="80" t="str">
        <f t="shared" si="1"/>
        <v>*</v>
      </c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>
      <c r="A42" s="70" t="str">
        <f>IF('Ambient Data'!A44="*","*",'Ambient Data'!A44)</f>
        <v>*</v>
      </c>
      <c r="B42" s="42" t="str">
        <f>IF(ISTEXT('Ambient Data'!B44),'Ambient Data'!B44,"*")</f>
        <v>*</v>
      </c>
      <c r="C42" s="12" t="str">
        <f>IF(ISNUMBER('Ambient Data'!C44),'Mixed Values'!AU47,"*")</f>
        <v>*</v>
      </c>
      <c r="D42" s="12" t="str">
        <f>IF(ISNUMBER('Ambient Data'!D44),'Mixed Values'!AV47,"*")</f>
        <v>*</v>
      </c>
      <c r="E42" s="211">
        <v>999</v>
      </c>
      <c r="F42" s="12" t="str">
        <f>IF(ISNUMBER('Ambient Data'!E44),'Mixed Values'!AX47,"*")</f>
        <v>*</v>
      </c>
      <c r="G42" s="12">
        <f>IF(ISNUMBER('Ambient Data'!F44),'Ambient Data'!F44,"*")</f>
        <v>10</v>
      </c>
      <c r="H42" s="12" t="str">
        <f>IF(ISNUMBER('Ambient Data'!G44),'Mixed Values'!AY47,"*")</f>
        <v>*</v>
      </c>
      <c r="I42" s="12" t="str">
        <f>IF(ISNUMBER('Ambient Data'!H44),'Mixed Values'!AZ47,"*")</f>
        <v>*</v>
      </c>
      <c r="J42" s="12" t="str">
        <f>IF(ISNUMBER('Ambient Data'!I44),'Mixed Values'!BA47,"*")</f>
        <v>*</v>
      </c>
      <c r="K42" s="12" t="str">
        <f>IF(ISNUMBER('Ambient Data'!J44),'Mixed Values'!BB47,"*")</f>
        <v>*</v>
      </c>
      <c r="L42" s="12" t="str">
        <f>IF(ISNUMBER('Ambient Data'!K44),'Mixed Values'!BC47,"*")</f>
        <v>*</v>
      </c>
      <c r="M42" s="12" t="str">
        <f>IF(ISNUMBER('Ambient Data'!L44),'Mixed Values'!BD47,"*")</f>
        <v>*</v>
      </c>
      <c r="N42" s="12" t="str">
        <f>IF(ISNUMBER('Ambient Data'!M44),'Mixed Values'!AW47,"*")</f>
        <v>*</v>
      </c>
      <c r="O42" s="41">
        <f>IF(ISNUMBER('Ambient Data'!N44),'Ambient Data'!N44,"*")</f>
        <v>9.9999999999999995E-7</v>
      </c>
      <c r="P42" s="2"/>
      <c r="Q42" s="79" t="s">
        <v>28</v>
      </c>
      <c r="R42" s="79" t="s">
        <v>28</v>
      </c>
      <c r="S42" s="79" t="s">
        <v>28</v>
      </c>
      <c r="T42" s="79" t="s">
        <v>28</v>
      </c>
      <c r="U42" s="79" t="s">
        <v>28</v>
      </c>
      <c r="V42" s="79" t="s">
        <v>28</v>
      </c>
      <c r="W42" s="79" t="s">
        <v>28</v>
      </c>
      <c r="X42" s="2"/>
      <c r="Y42" s="80" t="str">
        <f t="shared" ref="Y42" si="2">U42</f>
        <v>*</v>
      </c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>
      <c r="A43" s="7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>
      <c r="A44" s="7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>
      <c r="A45" s="7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>
      <c r="A46" s="7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>
      <c r="A47" s="7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>
      <c r="A48" s="7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>
      <c r="A49" s="7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>
      <c r="A50" s="7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>
      <c r="A51" s="7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>
      <c r="A52" s="7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>
      <c r="A53" s="7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>
      <c r="A54" s="7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>
      <c r="A55" s="7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>
      <c r="A56" s="7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>
      <c r="A57" s="7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>
      <c r="A58" s="7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>
      <c r="A59" s="7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>
      <c r="A60" s="7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>
      <c r="A61" s="7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>
      <c r="A62" s="7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>
      <c r="A63" s="7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>
      <c r="A64" s="7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5">
      <c r="A65" s="7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5">
      <c r="A66" s="7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5">
      <c r="A67" s="7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>
      <c r="A68" s="7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5">
      <c r="A69" s="7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5">
      <c r="A70" s="7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>
      <c r="A71" s="7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5">
      <c r="A72" s="7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5">
      <c r="A73" s="7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>
      <c r="A74" s="7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35">
      <c r="A75" s="7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>
      <c r="A76" s="7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1:35">
      <c r="A77" s="7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1:35">
      <c r="A78" s="7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1:35">
      <c r="A79" s="7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1:35">
      <c r="A80" s="7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1:35">
      <c r="A81" s="7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1:35">
      <c r="A82" s="7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1:35">
      <c r="A83" s="7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1:35">
      <c r="A84" s="7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1:35">
      <c r="A85" s="7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1:35">
      <c r="A86" s="7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1:35">
      <c r="A87" s="7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1:35">
      <c r="A88" s="7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1:35">
      <c r="A89" s="7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1:35">
      <c r="A90" s="7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1:35">
      <c r="A91" s="7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1:35">
      <c r="A92" s="7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1:35">
      <c r="A93" s="7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1:35">
      <c r="A94" s="7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1:35">
      <c r="A95" s="7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1:35">
      <c r="A96" s="7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1:36">
      <c r="A97" s="7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1:36">
      <c r="A98" s="7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1:36">
      <c r="A99" s="7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1:36">
      <c r="A100" s="7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</row>
    <row r="101" spans="1:36">
      <c r="A101" s="7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</row>
    <row r="102" spans="1:36">
      <c r="A102" s="7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</row>
    <row r="103" spans="1:36">
      <c r="A103" s="7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</row>
    <row r="104" spans="1:36" s="2" customFormat="1">
      <c r="A104" s="71"/>
    </row>
    <row r="105" spans="1:36" s="2" customFormat="1">
      <c r="A105" s="71"/>
    </row>
    <row r="106" spans="1:36" s="2" customFormat="1">
      <c r="A106" s="71"/>
    </row>
    <row r="107" spans="1:36" s="2" customFormat="1">
      <c r="A107" s="71"/>
    </row>
    <row r="108" spans="1:36" s="2" customFormat="1">
      <c r="A108" s="71"/>
    </row>
    <row r="109" spans="1:36" s="2" customFormat="1">
      <c r="A109" s="71"/>
    </row>
    <row r="110" spans="1:36" s="2" customFormat="1">
      <c r="A110" s="71"/>
    </row>
    <row r="111" spans="1:36" s="2" customFormat="1">
      <c r="A111" s="71"/>
    </row>
    <row r="112" spans="1:36" s="2" customFormat="1">
      <c r="A112" s="71"/>
    </row>
    <row r="113" spans="1:36" s="2" customFormat="1">
      <c r="A113" s="71"/>
    </row>
    <row r="114" spans="1:36" s="2" customFormat="1">
      <c r="A114" s="71"/>
    </row>
    <row r="115" spans="1:36" s="2" customFormat="1">
      <c r="A115" s="71"/>
    </row>
    <row r="116" spans="1:36" s="2" customFormat="1">
      <c r="A116" s="71"/>
    </row>
    <row r="117" spans="1:36" s="2" customFormat="1">
      <c r="A117" s="71"/>
    </row>
    <row r="118" spans="1:36">
      <c r="A118" s="7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</row>
    <row r="119" spans="1:36">
      <c r="A119" s="7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</row>
    <row r="120" spans="1:36">
      <c r="A120" s="7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</row>
    <row r="121" spans="1:36">
      <c r="A121" s="7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</row>
    <row r="122" spans="1:36">
      <c r="A122" s="7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</row>
    <row r="123" spans="1:36">
      <c r="A123" s="7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</row>
    <row r="124" spans="1:36">
      <c r="A124" s="7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</row>
    <row r="125" spans="1:36">
      <c r="A125" s="7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</row>
    <row r="126" spans="1:36">
      <c r="A126" s="7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</row>
    <row r="127" spans="1:36">
      <c r="A127" s="7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</row>
    <row r="128" spans="1:36">
      <c r="A128" s="7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</row>
    <row r="129" spans="1:36">
      <c r="A129" s="7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</row>
    <row r="130" spans="1:36">
      <c r="A130" s="7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</row>
    <row r="131" spans="1:36">
      <c r="A131" s="7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</row>
    <row r="132" spans="1:36">
      <c r="A132" s="7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</row>
    <row r="133" spans="1:36">
      <c r="A133" s="7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</row>
    <row r="134" spans="1:36">
      <c r="A134" s="7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</row>
    <row r="135" spans="1:36">
      <c r="A135" s="7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</row>
    <row r="136" spans="1:36">
      <c r="A136" s="7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</row>
    <row r="137" spans="1:36">
      <c r="A137" s="7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</row>
    <row r="138" spans="1:36">
      <c r="A138" s="7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</row>
    <row r="139" spans="1:36">
      <c r="A139" s="7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</row>
    <row r="140" spans="1:36">
      <c r="A140" s="7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</row>
    <row r="141" spans="1:36"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</row>
    <row r="142" spans="1:36"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</row>
    <row r="143" spans="1:36"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</row>
    <row r="144" spans="1:36"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</row>
    <row r="145" spans="16:36"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</row>
    <row r="146" spans="16:36"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</row>
    <row r="147" spans="16:36"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</row>
    <row r="148" spans="16:36"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</row>
    <row r="149" spans="16:36"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</row>
    <row r="150" spans="16:36"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</row>
    <row r="151" spans="16:36"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</row>
    <row r="152" spans="16:36"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</row>
    <row r="153" spans="16:36"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</row>
    <row r="154" spans="16:36"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</row>
    <row r="155" spans="16:36"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</row>
    <row r="156" spans="16:36"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</row>
    <row r="157" spans="16:36"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</row>
    <row r="158" spans="16:36"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</row>
    <row r="159" spans="16:36"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</row>
    <row r="160" spans="16:36"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</row>
    <row r="161" spans="16:36"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</row>
    <row r="162" spans="16:36"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</row>
    <row r="163" spans="16:36"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</row>
    <row r="164" spans="16:36"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</row>
    <row r="165" spans="16:36"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</row>
    <row r="166" spans="16:36"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</row>
    <row r="167" spans="16:36"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</row>
    <row r="168" spans="16:36"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</row>
    <row r="169" spans="16:36"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</row>
    <row r="170" spans="16:36"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</row>
    <row r="171" spans="16:36"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</row>
    <row r="172" spans="16:36"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</row>
    <row r="173" spans="16:36"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</row>
    <row r="174" spans="16:36"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</row>
    <row r="175" spans="16:36"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</row>
    <row r="176" spans="16:36"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</row>
    <row r="177" spans="16:36"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</row>
    <row r="178" spans="16:36"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</row>
    <row r="179" spans="16:36"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</row>
    <row r="180" spans="16:36"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</row>
    <row r="181" spans="16:36"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</row>
    <row r="182" spans="16:36"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</row>
    <row r="183" spans="16:36"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</row>
    <row r="184" spans="16:36"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</row>
    <row r="185" spans="16:36"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</row>
    <row r="186" spans="16:36"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</row>
    <row r="187" spans="16:36"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</row>
    <row r="188" spans="16:36"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</row>
    <row r="189" spans="16:36"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</row>
    <row r="190" spans="16:36"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</row>
    <row r="191" spans="16:36"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</row>
    <row r="192" spans="16:36"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</row>
    <row r="193" spans="1:36"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</row>
    <row r="194" spans="1:36"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</row>
    <row r="195" spans="1:36"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</row>
    <row r="196" spans="1:36"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</row>
    <row r="197" spans="1:36"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</row>
    <row r="198" spans="1:36"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</row>
    <row r="199" spans="1:36"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</row>
    <row r="200" spans="1:36"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</row>
    <row r="201" spans="1:36"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</row>
    <row r="202" spans="1:36"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</row>
    <row r="203" spans="1:36"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</row>
    <row r="204" spans="1:36"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</row>
    <row r="205" spans="1:36" s="2" customFormat="1">
      <c r="A205" s="30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AI205"/>
      <c r="AJ205"/>
    </row>
    <row r="206" spans="1:36" s="2" customFormat="1">
      <c r="A206" s="30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AI206"/>
      <c r="AJ206"/>
    </row>
    <row r="207" spans="1:36" s="2" customFormat="1">
      <c r="A207" s="30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AI207"/>
      <c r="AJ207"/>
    </row>
    <row r="208" spans="1:36" s="2" customFormat="1">
      <c r="A208" s="30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AI208"/>
      <c r="AJ208"/>
    </row>
    <row r="209" spans="1:36" s="2" customFormat="1">
      <c r="A209" s="30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AI209"/>
      <c r="AJ209"/>
    </row>
    <row r="210" spans="1:36" s="2" customFormat="1">
      <c r="A210" s="3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AI210"/>
      <c r="AJ210"/>
    </row>
    <row r="211" spans="1:36" s="2" customFormat="1">
      <c r="A211" s="30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AI211"/>
      <c r="AJ211"/>
    </row>
    <row r="212" spans="1:36" s="2" customFormat="1">
      <c r="A212" s="30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AI212"/>
      <c r="AJ212"/>
    </row>
    <row r="213" spans="1:36" s="2" customFormat="1">
      <c r="A213" s="30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AI213"/>
      <c r="AJ213"/>
    </row>
    <row r="214" spans="1:36" s="2" customFormat="1">
      <c r="A214" s="30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AI214"/>
      <c r="AJ214"/>
    </row>
    <row r="215" spans="1:36" s="2" customFormat="1">
      <c r="A215" s="30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AI215"/>
      <c r="AJ215"/>
    </row>
    <row r="216" spans="1:36" s="2" customFormat="1">
      <c r="A216" s="30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AI216"/>
      <c r="AJ216"/>
    </row>
    <row r="217" spans="1:36" s="2" customFormat="1">
      <c r="A217" s="30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AA217"/>
      <c r="AB217"/>
      <c r="AC217"/>
      <c r="AD217"/>
      <c r="AE217"/>
      <c r="AF217"/>
      <c r="AG217"/>
      <c r="AH217"/>
      <c r="AI217"/>
      <c r="AJ217"/>
    </row>
    <row r="218" spans="1:36" s="2" customFormat="1">
      <c r="A218" s="30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AA218"/>
      <c r="AB218"/>
      <c r="AC218"/>
      <c r="AD218"/>
      <c r="AE218"/>
      <c r="AF218"/>
      <c r="AG218"/>
      <c r="AH218"/>
      <c r="AI218"/>
      <c r="AJ218"/>
    </row>
    <row r="219" spans="1:36" s="2" customFormat="1">
      <c r="A219" s="30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</row>
    <row r="220" spans="1:36" s="2" customFormat="1">
      <c r="A220" s="3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</row>
    <row r="221" spans="1:36" s="2" customFormat="1">
      <c r="A221" s="30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</row>
    <row r="222" spans="1:36" s="2" customFormat="1">
      <c r="A222" s="30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</row>
  </sheetData>
  <mergeCells count="9">
    <mergeCell ref="AB7:AH17"/>
    <mergeCell ref="AB6:AH6"/>
    <mergeCell ref="V3:V4"/>
    <mergeCell ref="W3:W4"/>
    <mergeCell ref="Q3:Q4"/>
    <mergeCell ref="R3:R4"/>
    <mergeCell ref="S3:S4"/>
    <mergeCell ref="T3:T4"/>
    <mergeCell ref="U3:U4"/>
  </mergeCells>
  <conditionalFormatting sqref="C5:C42">
    <cfRule type="cellIs" dxfId="12" priority="10" operator="notBetween">
      <formula>10</formula>
      <formula>25</formula>
    </cfRule>
  </conditionalFormatting>
  <conditionalFormatting sqref="D5:D42">
    <cfRule type="cellIs" dxfId="11" priority="9" operator="notBetween">
      <formula>4.9</formula>
      <formula>9.2</formula>
    </cfRule>
  </conditionalFormatting>
  <conditionalFormatting sqref="F5:F42">
    <cfRule type="cellIs" dxfId="10" priority="8" operator="notBetween">
      <formula>0.05</formula>
      <formula>29.65</formula>
    </cfRule>
  </conditionalFormatting>
  <conditionalFormatting sqref="H5:H42">
    <cfRule type="cellIs" dxfId="9" priority="7" operator="notBetween">
      <formula>0.204</formula>
      <formula>120.24</formula>
    </cfRule>
  </conditionalFormatting>
  <conditionalFormatting sqref="I5:I42">
    <cfRule type="cellIs" dxfId="8" priority="6" operator="notBetween">
      <formula>0.024</formula>
      <formula>51.9</formula>
    </cfRule>
  </conditionalFormatting>
  <conditionalFormatting sqref="J5:J42">
    <cfRule type="cellIs" dxfId="7" priority="5" operator="notBetween">
      <formula>0.16</formula>
      <formula>236.9</formula>
    </cfRule>
  </conditionalFormatting>
  <conditionalFormatting sqref="K5:K42">
    <cfRule type="cellIs" dxfId="6" priority="4" operator="notBetween">
      <formula>0.039</formula>
      <formula>156</formula>
    </cfRule>
  </conditionalFormatting>
  <conditionalFormatting sqref="L5:L42">
    <cfRule type="cellIs" dxfId="5" priority="3" operator="notBetween">
      <formula>0.096</formula>
      <formula>278.4</formula>
    </cfRule>
  </conditionalFormatting>
  <conditionalFormatting sqref="M5:M42">
    <cfRule type="cellIs" dxfId="4" priority="2" operator="notBetween">
      <formula>0.32</formula>
      <formula>279.72</formula>
    </cfRule>
  </conditionalFormatting>
  <conditionalFormatting sqref="N5:N42">
    <cfRule type="cellIs" dxfId="3" priority="1" operator="notBetween">
      <formula>1.99</formula>
      <formula>360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W208"/>
  <sheetViews>
    <sheetView topLeftCell="S1" zoomScaleNormal="100" workbookViewId="0">
      <selection activeCell="V5" sqref="V5"/>
    </sheetView>
  </sheetViews>
  <sheetFormatPr defaultRowHeight="15"/>
  <cols>
    <col min="1" max="1" width="5" customWidth="1"/>
    <col min="4" max="4" width="7.85546875" bestFit="1" customWidth="1"/>
    <col min="10" max="10" width="2.42578125" customWidth="1"/>
    <col min="11" max="11" width="3.85546875" customWidth="1"/>
    <col min="12" max="12" width="10.140625" bestFit="1" customWidth="1"/>
    <col min="20" max="21" width="3.5703125" customWidth="1"/>
    <col min="22" max="22" width="16" customWidth="1"/>
    <col min="23" max="23" width="13.7109375" customWidth="1"/>
    <col min="24" max="24" width="16.28515625" customWidth="1"/>
    <col min="25" max="25" width="13.7109375" customWidth="1"/>
    <col min="26" max="26" width="3.5703125" customWidth="1"/>
    <col min="35" max="35" width="3" customWidth="1"/>
    <col min="36" max="38" width="9.140625" customWidth="1"/>
  </cols>
  <sheetData>
    <row r="1" spans="1:49" s="2" customFormat="1" ht="36.75" customHeight="1">
      <c r="A1" s="254" t="s">
        <v>99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</row>
    <row r="2" spans="1:49" s="2" customFormat="1" ht="65.25" customHeight="1">
      <c r="A2" s="255" t="s">
        <v>100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W2" s="255" t="s">
        <v>101</v>
      </c>
      <c r="X2" s="255"/>
      <c r="Y2" s="255"/>
      <c r="Z2" s="255"/>
      <c r="AA2" s="255"/>
      <c r="AB2" s="255"/>
      <c r="AC2" s="255"/>
      <c r="AD2" s="255"/>
    </row>
    <row r="3" spans="1:49" ht="15.75" thickBot="1">
      <c r="A3" s="4" t="s">
        <v>102</v>
      </c>
      <c r="B3" s="3"/>
      <c r="C3" s="3"/>
      <c r="D3" s="3"/>
      <c r="E3" s="3"/>
      <c r="F3" s="3"/>
      <c r="G3" s="3"/>
      <c r="H3" s="3"/>
      <c r="I3" s="3"/>
      <c r="J3" s="2"/>
      <c r="K3" s="4" t="s">
        <v>103</v>
      </c>
      <c r="L3" s="3"/>
      <c r="M3" s="3"/>
      <c r="N3" s="3"/>
      <c r="O3" s="3"/>
      <c r="P3" s="3"/>
      <c r="Q3" s="3"/>
      <c r="R3" s="3"/>
      <c r="S3" s="3"/>
      <c r="T3" s="2"/>
      <c r="U3" s="2"/>
      <c r="V3" s="2"/>
      <c r="W3" s="5"/>
      <c r="X3" s="5"/>
      <c r="Y3" s="5"/>
      <c r="Z3" s="2"/>
      <c r="AA3" s="4" t="s">
        <v>104</v>
      </c>
      <c r="AB3" s="3"/>
      <c r="AC3" s="3"/>
      <c r="AD3" s="3"/>
      <c r="AE3" s="3"/>
      <c r="AF3" s="3"/>
      <c r="AG3" s="3"/>
      <c r="AH3" s="3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1:49">
      <c r="A4" s="2"/>
      <c r="B4" s="6" t="s">
        <v>48</v>
      </c>
      <c r="C4" s="6" t="s">
        <v>69</v>
      </c>
      <c r="D4" s="6" t="s">
        <v>105</v>
      </c>
      <c r="E4" s="6" t="s">
        <v>106</v>
      </c>
      <c r="F4" s="6" t="s">
        <v>107</v>
      </c>
      <c r="G4" s="6" t="s">
        <v>108</v>
      </c>
      <c r="H4" s="6" t="s">
        <v>109</v>
      </c>
      <c r="I4" s="6" t="s">
        <v>110</v>
      </c>
      <c r="J4" s="2"/>
      <c r="K4" s="2"/>
      <c r="L4" s="6" t="s">
        <v>111</v>
      </c>
      <c r="M4" s="6" t="s">
        <v>69</v>
      </c>
      <c r="N4" s="6" t="s">
        <v>105</v>
      </c>
      <c r="O4" s="6" t="s">
        <v>106</v>
      </c>
      <c r="P4" s="6" t="s">
        <v>107</v>
      </c>
      <c r="Q4" s="6" t="s">
        <v>108</v>
      </c>
      <c r="R4" s="6" t="s">
        <v>109</v>
      </c>
      <c r="S4" s="6" t="s">
        <v>110</v>
      </c>
      <c r="T4" s="2"/>
      <c r="U4" s="2"/>
      <c r="V4" s="5" t="s">
        <v>112</v>
      </c>
      <c r="W4" s="5" t="s">
        <v>113</v>
      </c>
      <c r="X4" s="5" t="s">
        <v>114</v>
      </c>
      <c r="Y4" s="5" t="s">
        <v>115</v>
      </c>
      <c r="Z4" s="10"/>
      <c r="AA4" s="2"/>
      <c r="AB4" s="2" t="s">
        <v>116</v>
      </c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1:49">
      <c r="A5" s="2"/>
      <c r="B5" s="40" t="s">
        <v>28</v>
      </c>
      <c r="C5" s="83" t="s">
        <v>28</v>
      </c>
      <c r="D5" s="40" t="s">
        <v>28</v>
      </c>
      <c r="E5" s="40" t="s">
        <v>28</v>
      </c>
      <c r="F5" s="40" t="s">
        <v>28</v>
      </c>
      <c r="G5" s="40" t="s">
        <v>28</v>
      </c>
      <c r="H5" s="40" t="s">
        <v>28</v>
      </c>
      <c r="I5" s="40" t="s">
        <v>28</v>
      </c>
      <c r="J5" s="2"/>
      <c r="K5" s="2"/>
      <c r="L5" s="40" t="s">
        <v>28</v>
      </c>
      <c r="M5" s="83" t="s">
        <v>28</v>
      </c>
      <c r="N5" s="40" t="s">
        <v>28</v>
      </c>
      <c r="O5" s="40" t="s">
        <v>28</v>
      </c>
      <c r="P5" s="40" t="s">
        <v>28</v>
      </c>
      <c r="Q5" s="40" t="s">
        <v>28</v>
      </c>
      <c r="R5" s="40" t="s">
        <v>28</v>
      </c>
      <c r="S5" s="40" t="s">
        <v>28</v>
      </c>
      <c r="T5" s="2"/>
      <c r="U5" s="2"/>
      <c r="V5" s="211" t="str">
        <f t="shared" ref="V5:V7" si="0">D5</f>
        <v>*</v>
      </c>
      <c r="W5" s="57" t="str">
        <f t="shared" ref="W5:W7" si="1">IF(ISNUMBER(SEARCH("&lt;",E5)),0,IF(E5&lt;H5,G5,E5))</f>
        <v>*</v>
      </c>
      <c r="X5" s="57" t="str">
        <f>N5</f>
        <v>*</v>
      </c>
      <c r="Y5" s="57" t="str">
        <f t="shared" ref="Y5:Y42" si="2">IF(ISNUMBER(SEARCH("&lt;",O5)),0,IF(O5&lt;R5,Q5,O5))</f>
        <v>*</v>
      </c>
      <c r="Z5" s="10"/>
      <c r="AA5" s="2"/>
      <c r="AB5" s="18" t="str">
        <f>IF(ISNUMBER(E$5),AC14,"*")</f>
        <v>*</v>
      </c>
      <c r="AC5" s="2" t="s">
        <v>117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</row>
    <row r="6" spans="1:49">
      <c r="A6" s="2"/>
      <c r="B6" s="40" t="s">
        <v>28</v>
      </c>
      <c r="C6" s="40" t="s">
        <v>28</v>
      </c>
      <c r="D6" s="40" t="s">
        <v>28</v>
      </c>
      <c r="E6" s="40" t="s">
        <v>28</v>
      </c>
      <c r="F6" s="40" t="s">
        <v>28</v>
      </c>
      <c r="G6" s="40" t="s">
        <v>28</v>
      </c>
      <c r="H6" s="40" t="s">
        <v>28</v>
      </c>
      <c r="I6" s="40" t="s">
        <v>28</v>
      </c>
      <c r="J6" s="2"/>
      <c r="K6" s="2"/>
      <c r="L6" s="40" t="s">
        <v>28</v>
      </c>
      <c r="M6" s="40" t="s">
        <v>28</v>
      </c>
      <c r="N6" s="40" t="s">
        <v>28</v>
      </c>
      <c r="O6" s="40" t="s">
        <v>28</v>
      </c>
      <c r="P6" s="40" t="s">
        <v>28</v>
      </c>
      <c r="Q6" s="40" t="s">
        <v>28</v>
      </c>
      <c r="R6" s="40" t="s">
        <v>28</v>
      </c>
      <c r="S6" s="40" t="s">
        <v>28</v>
      </c>
      <c r="T6" s="2"/>
      <c r="U6" s="2"/>
      <c r="V6" s="211" t="str">
        <f t="shared" si="0"/>
        <v>*</v>
      </c>
      <c r="W6" s="57" t="str">
        <f t="shared" si="1"/>
        <v>*</v>
      </c>
      <c r="X6" s="57" t="str">
        <f t="shared" ref="X6:X42" si="3">N6</f>
        <v>*</v>
      </c>
      <c r="Y6" s="57" t="str">
        <f t="shared" si="2"/>
        <v>*</v>
      </c>
      <c r="Z6" s="10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1:49">
      <c r="A7" s="2"/>
      <c r="B7" s="40" t="s">
        <v>28</v>
      </c>
      <c r="C7" s="40" t="s">
        <v>28</v>
      </c>
      <c r="D7" s="40" t="s">
        <v>28</v>
      </c>
      <c r="E7" s="40" t="s">
        <v>28</v>
      </c>
      <c r="F7" s="40" t="s">
        <v>28</v>
      </c>
      <c r="G7" s="40" t="s">
        <v>28</v>
      </c>
      <c r="H7" s="40" t="s">
        <v>28</v>
      </c>
      <c r="I7" s="40" t="s">
        <v>28</v>
      </c>
      <c r="J7" s="2"/>
      <c r="K7" s="2"/>
      <c r="L7" s="40" t="s">
        <v>28</v>
      </c>
      <c r="M7" s="40" t="s">
        <v>28</v>
      </c>
      <c r="N7" s="40" t="s">
        <v>28</v>
      </c>
      <c r="O7" s="40" t="s">
        <v>28</v>
      </c>
      <c r="P7" s="40" t="s">
        <v>28</v>
      </c>
      <c r="Q7" s="40" t="s">
        <v>28</v>
      </c>
      <c r="R7" s="40" t="s">
        <v>28</v>
      </c>
      <c r="S7" s="40" t="s">
        <v>28</v>
      </c>
      <c r="T7" s="2"/>
      <c r="U7" s="2"/>
      <c r="V7" s="211" t="str">
        <f t="shared" si="0"/>
        <v>*</v>
      </c>
      <c r="W7" s="57" t="str">
        <f t="shared" si="1"/>
        <v>*</v>
      </c>
      <c r="X7" s="57" t="str">
        <f t="shared" si="3"/>
        <v>*</v>
      </c>
      <c r="Y7" s="57" t="str">
        <f t="shared" si="2"/>
        <v>*</v>
      </c>
      <c r="Z7" s="10"/>
      <c r="AA7" s="2"/>
      <c r="AB7" s="2" t="s">
        <v>118</v>
      </c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1:49">
      <c r="A8" s="2"/>
      <c r="B8" s="40" t="s">
        <v>28</v>
      </c>
      <c r="C8" s="40" t="s">
        <v>28</v>
      </c>
      <c r="D8" s="40" t="s">
        <v>28</v>
      </c>
      <c r="E8" s="40" t="s">
        <v>28</v>
      </c>
      <c r="F8" s="40" t="s">
        <v>28</v>
      </c>
      <c r="G8" s="40" t="s">
        <v>28</v>
      </c>
      <c r="H8" s="40" t="s">
        <v>28</v>
      </c>
      <c r="I8" s="40" t="s">
        <v>28</v>
      </c>
      <c r="J8" s="2"/>
      <c r="K8" s="2"/>
      <c r="L8" s="40" t="s">
        <v>28</v>
      </c>
      <c r="M8" s="40" t="s">
        <v>28</v>
      </c>
      <c r="N8" s="40" t="s">
        <v>28</v>
      </c>
      <c r="O8" s="40" t="s">
        <v>28</v>
      </c>
      <c r="P8" s="40" t="s">
        <v>28</v>
      </c>
      <c r="Q8" s="40" t="s">
        <v>28</v>
      </c>
      <c r="R8" s="40" t="s">
        <v>28</v>
      </c>
      <c r="S8" s="40" t="s">
        <v>28</v>
      </c>
      <c r="T8" s="2"/>
      <c r="U8" s="2"/>
      <c r="V8" s="211" t="str">
        <f t="shared" ref="V8:V42" si="4">D8</f>
        <v>*</v>
      </c>
      <c r="W8" s="57" t="str">
        <f t="shared" ref="W8:W42" si="5">IF(ISNUMBER(SEARCH("&lt;",E8)),0,IF(E8&lt;H8,G8,E8))</f>
        <v>*</v>
      </c>
      <c r="X8" s="57" t="str">
        <f t="shared" si="3"/>
        <v>*</v>
      </c>
      <c r="Y8" s="57" t="str">
        <f t="shared" si="2"/>
        <v>*</v>
      </c>
      <c r="Z8" s="10"/>
      <c r="AA8" s="2"/>
      <c r="AB8" s="18" t="str">
        <f>IF(ISNUMBER(Y$5),IF(AF17&lt;4,AF14,AF16),"*")</f>
        <v>*</v>
      </c>
      <c r="AC8" s="2" t="s">
        <v>117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1:49">
      <c r="A9" s="2"/>
      <c r="B9" s="40" t="s">
        <v>28</v>
      </c>
      <c r="C9" s="40" t="s">
        <v>28</v>
      </c>
      <c r="D9" s="40" t="s">
        <v>28</v>
      </c>
      <c r="E9" s="40" t="s">
        <v>28</v>
      </c>
      <c r="F9" s="40" t="s">
        <v>28</v>
      </c>
      <c r="G9" s="40" t="s">
        <v>28</v>
      </c>
      <c r="H9" s="40" t="s">
        <v>28</v>
      </c>
      <c r="I9" s="40" t="s">
        <v>28</v>
      </c>
      <c r="J9" s="2"/>
      <c r="K9" s="2"/>
      <c r="L9" s="40" t="s">
        <v>28</v>
      </c>
      <c r="M9" s="40" t="s">
        <v>28</v>
      </c>
      <c r="N9" s="40" t="s">
        <v>28</v>
      </c>
      <c r="O9" s="40" t="s">
        <v>28</v>
      </c>
      <c r="P9" s="40" t="s">
        <v>28</v>
      </c>
      <c r="Q9" s="40" t="s">
        <v>28</v>
      </c>
      <c r="R9" s="40" t="s">
        <v>28</v>
      </c>
      <c r="S9" s="40" t="s">
        <v>28</v>
      </c>
      <c r="T9" s="2"/>
      <c r="U9" s="2"/>
      <c r="V9" s="211" t="str">
        <f t="shared" si="4"/>
        <v>*</v>
      </c>
      <c r="W9" s="57" t="str">
        <f t="shared" si="5"/>
        <v>*</v>
      </c>
      <c r="X9" s="57" t="str">
        <f t="shared" si="3"/>
        <v>*</v>
      </c>
      <c r="Y9" s="57" t="str">
        <f t="shared" si="2"/>
        <v>*</v>
      </c>
      <c r="Z9" s="10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1:49">
      <c r="A10" s="2"/>
      <c r="B10" s="40" t="s">
        <v>28</v>
      </c>
      <c r="C10" s="40" t="s">
        <v>28</v>
      </c>
      <c r="D10" s="40" t="s">
        <v>28</v>
      </c>
      <c r="E10" s="40" t="s">
        <v>28</v>
      </c>
      <c r="F10" s="40" t="s">
        <v>28</v>
      </c>
      <c r="G10" s="40" t="s">
        <v>28</v>
      </c>
      <c r="H10" s="40" t="s">
        <v>28</v>
      </c>
      <c r="I10" s="40" t="s">
        <v>28</v>
      </c>
      <c r="J10" s="2"/>
      <c r="K10" s="2"/>
      <c r="L10" s="40" t="s">
        <v>28</v>
      </c>
      <c r="M10" s="40" t="s">
        <v>28</v>
      </c>
      <c r="N10" s="40" t="s">
        <v>28</v>
      </c>
      <c r="O10" s="40" t="s">
        <v>28</v>
      </c>
      <c r="P10" s="40" t="s">
        <v>28</v>
      </c>
      <c r="Q10" s="40" t="s">
        <v>28</v>
      </c>
      <c r="R10" s="40" t="s">
        <v>28</v>
      </c>
      <c r="S10" s="40" t="s">
        <v>28</v>
      </c>
      <c r="T10" s="2"/>
      <c r="U10" s="2"/>
      <c r="V10" s="211" t="str">
        <f t="shared" si="4"/>
        <v>*</v>
      </c>
      <c r="W10" s="57" t="str">
        <f t="shared" si="5"/>
        <v>*</v>
      </c>
      <c r="X10" s="57" t="str">
        <f t="shared" si="3"/>
        <v>*</v>
      </c>
      <c r="Y10" s="57" t="str">
        <f t="shared" si="2"/>
        <v>*</v>
      </c>
      <c r="Z10" s="10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1:49" ht="15.75" thickBot="1">
      <c r="A11" s="2"/>
      <c r="B11" s="40" t="s">
        <v>28</v>
      </c>
      <c r="C11" s="40" t="s">
        <v>28</v>
      </c>
      <c r="D11" s="40" t="s">
        <v>28</v>
      </c>
      <c r="E11" s="40" t="s">
        <v>28</v>
      </c>
      <c r="F11" s="40" t="s">
        <v>28</v>
      </c>
      <c r="G11" s="40" t="s">
        <v>28</v>
      </c>
      <c r="H11" s="40" t="s">
        <v>28</v>
      </c>
      <c r="I11" s="40" t="s">
        <v>28</v>
      </c>
      <c r="J11" s="2"/>
      <c r="K11" s="2"/>
      <c r="L11" s="40" t="s">
        <v>28</v>
      </c>
      <c r="M11" s="40" t="s">
        <v>28</v>
      </c>
      <c r="N11" s="40" t="s">
        <v>28</v>
      </c>
      <c r="O11" s="40" t="s">
        <v>28</v>
      </c>
      <c r="P11" s="40" t="s">
        <v>28</v>
      </c>
      <c r="Q11" s="40" t="s">
        <v>28</v>
      </c>
      <c r="R11" s="40" t="s">
        <v>28</v>
      </c>
      <c r="S11" s="40" t="s">
        <v>28</v>
      </c>
      <c r="T11" s="2"/>
      <c r="U11" s="2"/>
      <c r="V11" s="211" t="str">
        <f t="shared" si="4"/>
        <v>*</v>
      </c>
      <c r="W11" s="57" t="str">
        <f t="shared" si="5"/>
        <v>*</v>
      </c>
      <c r="X11" s="57" t="str">
        <f t="shared" si="3"/>
        <v>*</v>
      </c>
      <c r="Y11" s="57" t="str">
        <f t="shared" si="2"/>
        <v>*</v>
      </c>
      <c r="Z11" s="10"/>
      <c r="AA11" s="4" t="s">
        <v>119</v>
      </c>
      <c r="AB11" s="3"/>
      <c r="AC11" s="3"/>
      <c r="AD11" s="3"/>
      <c r="AE11" s="3"/>
      <c r="AF11" s="3"/>
      <c r="AG11" s="3"/>
      <c r="AH11" s="3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1:49">
      <c r="A12" s="2"/>
      <c r="B12" s="40" t="s">
        <v>28</v>
      </c>
      <c r="C12" s="40" t="s">
        <v>28</v>
      </c>
      <c r="D12" s="40" t="s">
        <v>28</v>
      </c>
      <c r="E12" s="40" t="s">
        <v>28</v>
      </c>
      <c r="F12" s="40" t="s">
        <v>28</v>
      </c>
      <c r="G12" s="40" t="s">
        <v>28</v>
      </c>
      <c r="H12" s="40" t="s">
        <v>28</v>
      </c>
      <c r="I12" s="40" t="s">
        <v>28</v>
      </c>
      <c r="J12" s="2"/>
      <c r="K12" s="2"/>
      <c r="L12" s="40" t="s">
        <v>28</v>
      </c>
      <c r="M12" s="40" t="s">
        <v>28</v>
      </c>
      <c r="N12" s="40" t="s">
        <v>28</v>
      </c>
      <c r="O12" s="40" t="s">
        <v>28</v>
      </c>
      <c r="P12" s="40" t="s">
        <v>28</v>
      </c>
      <c r="Q12" s="40" t="s">
        <v>28</v>
      </c>
      <c r="R12" s="40" t="s">
        <v>28</v>
      </c>
      <c r="S12" s="40" t="s">
        <v>28</v>
      </c>
      <c r="T12" s="2"/>
      <c r="U12" s="2"/>
      <c r="V12" s="211" t="str">
        <f t="shared" si="4"/>
        <v>*</v>
      </c>
      <c r="W12" s="57" t="str">
        <f t="shared" si="5"/>
        <v>*</v>
      </c>
      <c r="X12" s="57" t="str">
        <f t="shared" si="3"/>
        <v>*</v>
      </c>
      <c r="Y12" s="57" t="str">
        <f t="shared" si="2"/>
        <v>*</v>
      </c>
      <c r="Z12" s="10"/>
      <c r="AA12" s="2"/>
      <c r="AB12" s="5" t="s">
        <v>65</v>
      </c>
      <c r="AC12" s="5"/>
      <c r="AD12" s="5"/>
      <c r="AE12" s="5" t="s">
        <v>64</v>
      </c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1:49">
      <c r="A13" s="2"/>
      <c r="B13" s="40" t="s">
        <v>28</v>
      </c>
      <c r="C13" s="40" t="s">
        <v>28</v>
      </c>
      <c r="D13" s="40" t="s">
        <v>28</v>
      </c>
      <c r="E13" s="40" t="s">
        <v>28</v>
      </c>
      <c r="F13" s="40" t="s">
        <v>28</v>
      </c>
      <c r="G13" s="40" t="s">
        <v>28</v>
      </c>
      <c r="H13" s="40" t="s">
        <v>28</v>
      </c>
      <c r="I13" s="40" t="s">
        <v>28</v>
      </c>
      <c r="J13" s="2"/>
      <c r="K13" s="2"/>
      <c r="L13" s="40" t="s">
        <v>28</v>
      </c>
      <c r="M13" s="40" t="s">
        <v>28</v>
      </c>
      <c r="N13" s="40" t="s">
        <v>28</v>
      </c>
      <c r="O13" s="40" t="s">
        <v>28</v>
      </c>
      <c r="P13" s="40" t="s">
        <v>28</v>
      </c>
      <c r="Q13" s="40" t="s">
        <v>28</v>
      </c>
      <c r="R13" s="40" t="s">
        <v>28</v>
      </c>
      <c r="S13" s="40" t="s">
        <v>28</v>
      </c>
      <c r="T13" s="2"/>
      <c r="U13" s="2"/>
      <c r="V13" s="211" t="str">
        <f t="shared" si="4"/>
        <v>*</v>
      </c>
      <c r="W13" s="57" t="str">
        <f t="shared" si="5"/>
        <v>*</v>
      </c>
      <c r="X13" s="57" t="str">
        <f t="shared" si="3"/>
        <v>*</v>
      </c>
      <c r="Y13" s="57" t="str">
        <f t="shared" si="2"/>
        <v>*</v>
      </c>
      <c r="Z13" s="10"/>
      <c r="AA13" s="2"/>
      <c r="AB13" s="14" t="s">
        <v>31</v>
      </c>
      <c r="AC13" s="56" cm="1">
        <f t="array" ref="AC13">IFERROR(MIN(IF(V$5:V$42="Dissolved",W5:W42)),"*")</f>
        <v>0</v>
      </c>
      <c r="AD13" s="2"/>
      <c r="AE13" s="14" t="s">
        <v>31</v>
      </c>
      <c r="AF13" s="56" cm="1">
        <f t="array" ref="AF13">IFERROR(MIN(IF(X$5:X$42="Dissolved",Y5:Y42)),"*")</f>
        <v>0</v>
      </c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1:49">
      <c r="A14" s="2"/>
      <c r="B14" s="40" t="s">
        <v>28</v>
      </c>
      <c r="C14" s="40" t="s">
        <v>28</v>
      </c>
      <c r="D14" s="40" t="s">
        <v>28</v>
      </c>
      <c r="E14" s="40" t="s">
        <v>28</v>
      </c>
      <c r="F14" s="40" t="s">
        <v>28</v>
      </c>
      <c r="G14" s="40" t="s">
        <v>28</v>
      </c>
      <c r="H14" s="40" t="s">
        <v>28</v>
      </c>
      <c r="I14" s="40" t="s">
        <v>28</v>
      </c>
      <c r="J14" s="2"/>
      <c r="K14" s="2"/>
      <c r="L14" s="40" t="s">
        <v>28</v>
      </c>
      <c r="M14" s="40" t="s">
        <v>28</v>
      </c>
      <c r="N14" s="40" t="s">
        <v>28</v>
      </c>
      <c r="O14" s="40" t="s">
        <v>28</v>
      </c>
      <c r="P14" s="40" t="s">
        <v>28</v>
      </c>
      <c r="Q14" s="40" t="s">
        <v>28</v>
      </c>
      <c r="R14" s="40" t="s">
        <v>28</v>
      </c>
      <c r="S14" s="40" t="s">
        <v>28</v>
      </c>
      <c r="T14" s="2"/>
      <c r="U14" s="2"/>
      <c r="V14" s="211" t="str">
        <f t="shared" si="4"/>
        <v>*</v>
      </c>
      <c r="W14" s="57" t="str">
        <f t="shared" si="5"/>
        <v>*</v>
      </c>
      <c r="X14" s="57" t="str">
        <f t="shared" si="3"/>
        <v>*</v>
      </c>
      <c r="Y14" s="57" t="str">
        <f t="shared" si="2"/>
        <v>*</v>
      </c>
      <c r="Z14" s="10"/>
      <c r="AA14" s="2"/>
      <c r="AB14" s="14" t="s">
        <v>32</v>
      </c>
      <c r="AC14" s="56" cm="1">
        <f t="array" ref="AC14">IFERROR(MAX(IF(V$5:V$42="Dissolved",W$5:W$42)),"*")</f>
        <v>0</v>
      </c>
      <c r="AD14" s="2"/>
      <c r="AE14" s="14" t="s">
        <v>32</v>
      </c>
      <c r="AF14" s="56" cm="1">
        <f t="array" ref="AF14">IFERROR(MAX(IF(X$5:X$42="Dissolved",Y5:Y42)),"*")</f>
        <v>0</v>
      </c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1:49">
      <c r="A15" s="2"/>
      <c r="B15" s="40" t="s">
        <v>28</v>
      </c>
      <c r="C15" s="40" t="s">
        <v>28</v>
      </c>
      <c r="D15" s="40" t="s">
        <v>28</v>
      </c>
      <c r="E15" s="40" t="s">
        <v>28</v>
      </c>
      <c r="F15" s="40" t="s">
        <v>28</v>
      </c>
      <c r="G15" s="40" t="s">
        <v>28</v>
      </c>
      <c r="H15" s="40" t="s">
        <v>28</v>
      </c>
      <c r="I15" s="40" t="s">
        <v>28</v>
      </c>
      <c r="J15" s="2"/>
      <c r="K15" s="2"/>
      <c r="L15" s="40" t="s">
        <v>28</v>
      </c>
      <c r="M15" s="40" t="s">
        <v>28</v>
      </c>
      <c r="N15" s="40" t="s">
        <v>28</v>
      </c>
      <c r="O15" s="40" t="s">
        <v>28</v>
      </c>
      <c r="P15" s="40" t="s">
        <v>28</v>
      </c>
      <c r="Q15" s="40" t="s">
        <v>28</v>
      </c>
      <c r="R15" s="40" t="s">
        <v>28</v>
      </c>
      <c r="S15" s="40" t="s">
        <v>28</v>
      </c>
      <c r="T15" s="2"/>
      <c r="U15" s="2"/>
      <c r="V15" s="211" t="str">
        <f t="shared" si="4"/>
        <v>*</v>
      </c>
      <c r="W15" s="57" t="str">
        <f t="shared" si="5"/>
        <v>*</v>
      </c>
      <c r="X15" s="57" t="str">
        <f t="shared" si="3"/>
        <v>*</v>
      </c>
      <c r="Y15" s="57" t="str">
        <f t="shared" si="2"/>
        <v>*</v>
      </c>
      <c r="Z15" s="10"/>
      <c r="AA15" s="2"/>
      <c r="AB15" s="25" t="s">
        <v>120</v>
      </c>
      <c r="AC15" s="56" t="str" cm="1">
        <f t="array" ref="AC15">IFERROR(AVERAGE(IF(V$5:V$42="Dissolved",W$5:W$42)),"*")</f>
        <v>*</v>
      </c>
      <c r="AD15" s="2"/>
      <c r="AE15" s="15">
        <v>0.1</v>
      </c>
      <c r="AF15" s="56" t="str" cm="1">
        <f t="array" ref="AF15">IFERROR(PERCENTILE(IF(X$5:X$42="Dissolved",Y$5:Y$42),0.1),"*")</f>
        <v>*</v>
      </c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1:49">
      <c r="A16" s="2"/>
      <c r="B16" s="40" t="s">
        <v>28</v>
      </c>
      <c r="C16" s="40" t="s">
        <v>28</v>
      </c>
      <c r="D16" s="40" t="s">
        <v>28</v>
      </c>
      <c r="E16" s="40" t="s">
        <v>28</v>
      </c>
      <c r="F16" s="40" t="s">
        <v>28</v>
      </c>
      <c r="G16" s="40" t="s">
        <v>28</v>
      </c>
      <c r="H16" s="40" t="s">
        <v>28</v>
      </c>
      <c r="I16" s="40" t="s">
        <v>28</v>
      </c>
      <c r="J16" s="2"/>
      <c r="K16" s="2"/>
      <c r="L16" s="40" t="s">
        <v>28</v>
      </c>
      <c r="M16" s="40" t="s">
        <v>28</v>
      </c>
      <c r="N16" s="40" t="s">
        <v>28</v>
      </c>
      <c r="O16" s="40" t="s">
        <v>28</v>
      </c>
      <c r="P16" s="40" t="s">
        <v>28</v>
      </c>
      <c r="Q16" s="40" t="s">
        <v>28</v>
      </c>
      <c r="R16" s="40" t="s">
        <v>28</v>
      </c>
      <c r="S16" s="40" t="s">
        <v>28</v>
      </c>
      <c r="T16" s="2"/>
      <c r="U16" s="2"/>
      <c r="V16" s="211" t="str">
        <f t="shared" si="4"/>
        <v>*</v>
      </c>
      <c r="W16" s="57" t="str">
        <f t="shared" si="5"/>
        <v>*</v>
      </c>
      <c r="X16" s="57" t="str">
        <f t="shared" si="3"/>
        <v>*</v>
      </c>
      <c r="Y16" s="57" t="str">
        <f t="shared" si="2"/>
        <v>*</v>
      </c>
      <c r="Z16" s="10"/>
      <c r="AA16" s="2"/>
      <c r="AB16" s="15">
        <v>0.1</v>
      </c>
      <c r="AC16" s="56" t="str" cm="1">
        <f t="array" ref="AC16">IFERROR(PERCENTILE(IF(V$5:V$42="Dissolved",W$5:W$42),0.1),"*")</f>
        <v>*</v>
      </c>
      <c r="AD16" s="2"/>
      <c r="AE16" s="15">
        <v>0.9</v>
      </c>
      <c r="AF16" s="56" t="str" cm="1">
        <f t="array" ref="AF16">IFERROR(PERCENTILE(IF(X5:X42="Dissolved",Y$5:Y$42),0.9),"*")</f>
        <v>*</v>
      </c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1:49">
      <c r="A17" s="2"/>
      <c r="B17" s="40" t="s">
        <v>28</v>
      </c>
      <c r="C17" s="40" t="s">
        <v>28</v>
      </c>
      <c r="D17" s="40" t="s">
        <v>28</v>
      </c>
      <c r="E17" s="40" t="s">
        <v>28</v>
      </c>
      <c r="F17" s="40" t="s">
        <v>28</v>
      </c>
      <c r="G17" s="40" t="s">
        <v>28</v>
      </c>
      <c r="H17" s="40" t="s">
        <v>28</v>
      </c>
      <c r="I17" s="40" t="s">
        <v>28</v>
      </c>
      <c r="J17" s="2"/>
      <c r="K17" s="2"/>
      <c r="L17" s="40" t="s">
        <v>28</v>
      </c>
      <c r="M17" s="40" t="s">
        <v>28</v>
      </c>
      <c r="N17" s="40" t="s">
        <v>28</v>
      </c>
      <c r="O17" s="40" t="s">
        <v>28</v>
      </c>
      <c r="P17" s="40" t="s">
        <v>28</v>
      </c>
      <c r="Q17" s="40" t="s">
        <v>28</v>
      </c>
      <c r="R17" s="40" t="s">
        <v>28</v>
      </c>
      <c r="S17" s="40" t="s">
        <v>28</v>
      </c>
      <c r="T17" s="2"/>
      <c r="U17" s="2"/>
      <c r="V17" s="211" t="str">
        <f t="shared" si="4"/>
        <v>*</v>
      </c>
      <c r="W17" s="57" t="str">
        <f t="shared" si="5"/>
        <v>*</v>
      </c>
      <c r="X17" s="57" t="str">
        <f t="shared" si="3"/>
        <v>*</v>
      </c>
      <c r="Y17" s="57" t="str">
        <f t="shared" si="2"/>
        <v>*</v>
      </c>
      <c r="Z17" s="10"/>
      <c r="AA17" s="2"/>
      <c r="AB17" s="15">
        <v>0.9</v>
      </c>
      <c r="AC17" s="56" t="str" cm="1">
        <f t="array" ref="AC17">IFERROR(PERCENTILE(IF(V5:V42="Dissolved",W$5:W$42),0.9),"*")</f>
        <v>*</v>
      </c>
      <c r="AD17" s="2"/>
      <c r="AE17" s="20" t="s">
        <v>96</v>
      </c>
      <c r="AF17" s="38" cm="1">
        <f t="array" ref="AF17">IFERROR(COUNT(IF(X5:X42="Dissolved",Y$5:Y$42)),"*")</f>
        <v>0</v>
      </c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1:49">
      <c r="A18" s="2"/>
      <c r="B18" s="40" t="s">
        <v>28</v>
      </c>
      <c r="C18" s="40" t="s">
        <v>28</v>
      </c>
      <c r="D18" s="40" t="s">
        <v>28</v>
      </c>
      <c r="E18" s="40" t="s">
        <v>28</v>
      </c>
      <c r="F18" s="40" t="s">
        <v>28</v>
      </c>
      <c r="G18" s="40" t="s">
        <v>28</v>
      </c>
      <c r="H18" s="40" t="s">
        <v>28</v>
      </c>
      <c r="I18" s="40" t="s">
        <v>28</v>
      </c>
      <c r="J18" s="2"/>
      <c r="K18" s="2"/>
      <c r="L18" s="40" t="s">
        <v>28</v>
      </c>
      <c r="M18" s="40" t="s">
        <v>28</v>
      </c>
      <c r="N18" s="40" t="s">
        <v>28</v>
      </c>
      <c r="O18" s="40" t="s">
        <v>28</v>
      </c>
      <c r="P18" s="40" t="s">
        <v>28</v>
      </c>
      <c r="Q18" s="40" t="s">
        <v>28</v>
      </c>
      <c r="R18" s="40" t="s">
        <v>28</v>
      </c>
      <c r="S18" s="40" t="s">
        <v>28</v>
      </c>
      <c r="T18" s="2"/>
      <c r="U18" s="2"/>
      <c r="V18" s="211" t="str">
        <f t="shared" si="4"/>
        <v>*</v>
      </c>
      <c r="W18" s="57" t="str">
        <f t="shared" si="5"/>
        <v>*</v>
      </c>
      <c r="X18" s="57" t="str">
        <f t="shared" si="3"/>
        <v>*</v>
      </c>
      <c r="Y18" s="57" t="str">
        <f t="shared" si="2"/>
        <v>*</v>
      </c>
      <c r="Z18" s="10"/>
      <c r="AA18" s="2"/>
      <c r="AB18" s="20" t="s">
        <v>96</v>
      </c>
      <c r="AC18" s="38" cm="1">
        <f t="array" ref="AC18">IFERROR(COUNT(IF(V5:V42="Dissolved",W$5:W$42)),"*")</f>
        <v>0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1:49">
      <c r="A19" s="2"/>
      <c r="B19" s="40" t="s">
        <v>28</v>
      </c>
      <c r="C19" s="40" t="s">
        <v>28</v>
      </c>
      <c r="D19" s="40" t="s">
        <v>28</v>
      </c>
      <c r="E19" s="40" t="s">
        <v>28</v>
      </c>
      <c r="F19" s="40" t="s">
        <v>28</v>
      </c>
      <c r="G19" s="40" t="s">
        <v>28</v>
      </c>
      <c r="H19" s="40" t="s">
        <v>28</v>
      </c>
      <c r="I19" s="40" t="s">
        <v>28</v>
      </c>
      <c r="J19" s="2"/>
      <c r="K19" s="2"/>
      <c r="L19" s="40" t="s">
        <v>28</v>
      </c>
      <c r="M19" s="40" t="s">
        <v>28</v>
      </c>
      <c r="N19" s="40" t="s">
        <v>28</v>
      </c>
      <c r="O19" s="40" t="s">
        <v>28</v>
      </c>
      <c r="P19" s="40" t="s">
        <v>28</v>
      </c>
      <c r="Q19" s="40" t="s">
        <v>28</v>
      </c>
      <c r="R19" s="40" t="s">
        <v>28</v>
      </c>
      <c r="S19" s="40" t="s">
        <v>28</v>
      </c>
      <c r="T19" s="2"/>
      <c r="U19" s="2"/>
      <c r="V19" s="211" t="str">
        <f t="shared" si="4"/>
        <v>*</v>
      </c>
      <c r="W19" s="57" t="str">
        <f t="shared" si="5"/>
        <v>*</v>
      </c>
      <c r="X19" s="57" t="str">
        <f t="shared" si="3"/>
        <v>*</v>
      </c>
      <c r="Y19" s="57" t="str">
        <f t="shared" si="2"/>
        <v>*</v>
      </c>
      <c r="Z19" s="10"/>
      <c r="AA19" s="2"/>
      <c r="AB19" s="20" t="s">
        <v>121</v>
      </c>
      <c r="AC19" s="38" t="str" cm="1">
        <f t="array" ref="AC19">IFERROR(STDEV(IF(V5:V42="Dissolved",W$5:W$42)),"*")</f>
        <v>*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1:49">
      <c r="A20" s="2"/>
      <c r="B20" s="40" t="s">
        <v>28</v>
      </c>
      <c r="C20" s="40" t="s">
        <v>28</v>
      </c>
      <c r="D20" s="40" t="s">
        <v>28</v>
      </c>
      <c r="E20" s="40" t="s">
        <v>28</v>
      </c>
      <c r="F20" s="40" t="s">
        <v>28</v>
      </c>
      <c r="G20" s="40" t="s">
        <v>28</v>
      </c>
      <c r="H20" s="40" t="s">
        <v>28</v>
      </c>
      <c r="I20" s="40" t="s">
        <v>28</v>
      </c>
      <c r="J20" s="2"/>
      <c r="K20" s="2"/>
      <c r="L20" s="40" t="s">
        <v>28</v>
      </c>
      <c r="M20" s="40" t="s">
        <v>28</v>
      </c>
      <c r="N20" s="40" t="s">
        <v>28</v>
      </c>
      <c r="O20" s="40" t="s">
        <v>28</v>
      </c>
      <c r="P20" s="40" t="s">
        <v>28</v>
      </c>
      <c r="Q20" s="40" t="s">
        <v>28</v>
      </c>
      <c r="R20" s="40" t="s">
        <v>28</v>
      </c>
      <c r="S20" s="40" t="s">
        <v>28</v>
      </c>
      <c r="T20" s="2"/>
      <c r="U20" s="2"/>
      <c r="V20" s="211" t="str">
        <f t="shared" si="4"/>
        <v>*</v>
      </c>
      <c r="W20" s="57" t="str">
        <f t="shared" si="5"/>
        <v>*</v>
      </c>
      <c r="X20" s="57" t="str">
        <f t="shared" si="3"/>
        <v>*</v>
      </c>
      <c r="Y20" s="57" t="str">
        <f t="shared" si="2"/>
        <v>*</v>
      </c>
      <c r="Z20" s="10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1:49" ht="15.75" thickBot="1">
      <c r="A21" s="2"/>
      <c r="B21" s="40" t="s">
        <v>28</v>
      </c>
      <c r="C21" s="40" t="s">
        <v>28</v>
      </c>
      <c r="D21" s="40" t="s">
        <v>28</v>
      </c>
      <c r="E21" s="40" t="s">
        <v>28</v>
      </c>
      <c r="F21" s="40" t="s">
        <v>28</v>
      </c>
      <c r="G21" s="40" t="s">
        <v>28</v>
      </c>
      <c r="H21" s="40" t="s">
        <v>28</v>
      </c>
      <c r="I21" s="40" t="s">
        <v>28</v>
      </c>
      <c r="J21" s="2"/>
      <c r="K21" s="2"/>
      <c r="L21" s="40" t="s">
        <v>28</v>
      </c>
      <c r="M21" s="40" t="s">
        <v>28</v>
      </c>
      <c r="N21" s="40" t="s">
        <v>28</v>
      </c>
      <c r="O21" s="40" t="s">
        <v>28</v>
      </c>
      <c r="P21" s="40" t="s">
        <v>28</v>
      </c>
      <c r="Q21" s="40" t="s">
        <v>28</v>
      </c>
      <c r="R21" s="40" t="s">
        <v>28</v>
      </c>
      <c r="S21" s="40" t="s">
        <v>28</v>
      </c>
      <c r="T21" s="2"/>
      <c r="U21" s="2"/>
      <c r="V21" s="211" t="str">
        <f t="shared" si="4"/>
        <v>*</v>
      </c>
      <c r="W21" s="57" t="str">
        <f t="shared" si="5"/>
        <v>*</v>
      </c>
      <c r="X21" s="57" t="str">
        <f t="shared" si="3"/>
        <v>*</v>
      </c>
      <c r="Y21" s="57" t="str">
        <f t="shared" si="2"/>
        <v>*</v>
      </c>
      <c r="Z21" s="10"/>
      <c r="AA21" s="4" t="s">
        <v>33</v>
      </c>
      <c r="AB21" s="3"/>
      <c r="AC21" s="3"/>
      <c r="AD21" s="3"/>
      <c r="AE21" s="3"/>
      <c r="AF21" s="3"/>
      <c r="AG21" s="3"/>
      <c r="AH21" s="3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1:49" ht="15" customHeight="1">
      <c r="A22" s="2"/>
      <c r="B22" s="40" t="s">
        <v>28</v>
      </c>
      <c r="C22" s="40" t="s">
        <v>28</v>
      </c>
      <c r="D22" s="40" t="s">
        <v>28</v>
      </c>
      <c r="E22" s="40" t="s">
        <v>28</v>
      </c>
      <c r="F22" s="40" t="s">
        <v>28</v>
      </c>
      <c r="G22" s="40" t="s">
        <v>28</v>
      </c>
      <c r="H22" s="40" t="s">
        <v>28</v>
      </c>
      <c r="I22" s="40" t="s">
        <v>28</v>
      </c>
      <c r="J22" s="2"/>
      <c r="K22" s="2"/>
      <c r="L22" s="40" t="s">
        <v>28</v>
      </c>
      <c r="M22" s="40" t="s">
        <v>28</v>
      </c>
      <c r="N22" s="40" t="s">
        <v>28</v>
      </c>
      <c r="O22" s="40" t="s">
        <v>28</v>
      </c>
      <c r="P22" s="40" t="s">
        <v>28</v>
      </c>
      <c r="Q22" s="40" t="s">
        <v>28</v>
      </c>
      <c r="R22" s="40" t="s">
        <v>28</v>
      </c>
      <c r="S22" s="40" t="s">
        <v>28</v>
      </c>
      <c r="T22" s="2"/>
      <c r="U22" s="2"/>
      <c r="V22" s="211" t="str">
        <f t="shared" si="4"/>
        <v>*</v>
      </c>
      <c r="W22" s="57" t="str">
        <f t="shared" si="5"/>
        <v>*</v>
      </c>
      <c r="X22" s="57" t="str">
        <f t="shared" si="3"/>
        <v>*</v>
      </c>
      <c r="Y22" s="57" t="str">
        <f t="shared" si="2"/>
        <v>*</v>
      </c>
      <c r="Z22" s="10"/>
      <c r="AA22" s="2"/>
      <c r="AB22" s="36" t="s">
        <v>122</v>
      </c>
      <c r="AC22" s="21"/>
      <c r="AD22" s="21"/>
      <c r="AE22" s="21"/>
      <c r="AF22" s="21"/>
      <c r="AG22" s="21"/>
      <c r="AH22" s="37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1:49">
      <c r="A23" s="2"/>
      <c r="B23" s="40" t="s">
        <v>28</v>
      </c>
      <c r="C23" s="40" t="s">
        <v>28</v>
      </c>
      <c r="D23" s="40" t="s">
        <v>28</v>
      </c>
      <c r="E23" s="40" t="s">
        <v>28</v>
      </c>
      <c r="F23" s="40" t="s">
        <v>28</v>
      </c>
      <c r="G23" s="40" t="s">
        <v>28</v>
      </c>
      <c r="H23" s="40" t="s">
        <v>28</v>
      </c>
      <c r="I23" s="40" t="s">
        <v>28</v>
      </c>
      <c r="J23" s="2"/>
      <c r="K23" s="2"/>
      <c r="L23" s="40" t="s">
        <v>28</v>
      </c>
      <c r="M23" s="40" t="s">
        <v>28</v>
      </c>
      <c r="N23" s="40" t="s">
        <v>28</v>
      </c>
      <c r="O23" s="40" t="s">
        <v>28</v>
      </c>
      <c r="P23" s="40" t="s">
        <v>28</v>
      </c>
      <c r="Q23" s="40" t="s">
        <v>28</v>
      </c>
      <c r="R23" s="40" t="s">
        <v>28</v>
      </c>
      <c r="S23" s="40" t="s">
        <v>28</v>
      </c>
      <c r="T23" s="2"/>
      <c r="U23" s="2"/>
      <c r="V23" s="211" t="str">
        <f t="shared" si="4"/>
        <v>*</v>
      </c>
      <c r="W23" s="57" t="str">
        <f t="shared" si="5"/>
        <v>*</v>
      </c>
      <c r="X23" s="57" t="str">
        <f t="shared" si="3"/>
        <v>*</v>
      </c>
      <c r="Y23" s="57" t="str">
        <f t="shared" si="2"/>
        <v>*</v>
      </c>
      <c r="Z23" s="10"/>
      <c r="AA23" s="2"/>
      <c r="AB23" s="220" t="s">
        <v>123</v>
      </c>
      <c r="AC23" s="221"/>
      <c r="AD23" s="221"/>
      <c r="AE23" s="221"/>
      <c r="AF23" s="221"/>
      <c r="AG23" s="221"/>
      <c r="AH23" s="22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1:49">
      <c r="A24" s="2"/>
      <c r="B24" s="40" t="s">
        <v>28</v>
      </c>
      <c r="C24" s="40" t="s">
        <v>28</v>
      </c>
      <c r="D24" s="40" t="s">
        <v>28</v>
      </c>
      <c r="E24" s="40" t="s">
        <v>28</v>
      </c>
      <c r="F24" s="40" t="s">
        <v>28</v>
      </c>
      <c r="G24" s="40" t="s">
        <v>28</v>
      </c>
      <c r="H24" s="40" t="s">
        <v>28</v>
      </c>
      <c r="I24" s="40" t="s">
        <v>28</v>
      </c>
      <c r="J24" s="2"/>
      <c r="K24" s="2"/>
      <c r="L24" s="40" t="s">
        <v>28</v>
      </c>
      <c r="M24" s="40" t="s">
        <v>28</v>
      </c>
      <c r="N24" s="40" t="s">
        <v>28</v>
      </c>
      <c r="O24" s="40" t="s">
        <v>28</v>
      </c>
      <c r="P24" s="40" t="s">
        <v>28</v>
      </c>
      <c r="Q24" s="40" t="s">
        <v>28</v>
      </c>
      <c r="R24" s="40" t="s">
        <v>28</v>
      </c>
      <c r="S24" s="40" t="s">
        <v>28</v>
      </c>
      <c r="T24" s="2"/>
      <c r="U24" s="2"/>
      <c r="V24" s="211" t="str">
        <f t="shared" si="4"/>
        <v>*</v>
      </c>
      <c r="W24" s="57" t="str">
        <f t="shared" si="5"/>
        <v>*</v>
      </c>
      <c r="X24" s="57" t="str">
        <f t="shared" si="3"/>
        <v>*</v>
      </c>
      <c r="Y24" s="57" t="str">
        <f t="shared" si="2"/>
        <v>*</v>
      </c>
      <c r="Z24" s="10"/>
      <c r="AA24" s="2"/>
      <c r="AB24" s="223"/>
      <c r="AC24" s="224"/>
      <c r="AD24" s="224"/>
      <c r="AE24" s="224"/>
      <c r="AF24" s="224"/>
      <c r="AG24" s="224"/>
      <c r="AH24" s="225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1:49">
      <c r="A25" s="2"/>
      <c r="B25" s="40" t="s">
        <v>28</v>
      </c>
      <c r="C25" s="40" t="s">
        <v>28</v>
      </c>
      <c r="D25" s="40" t="s">
        <v>28</v>
      </c>
      <c r="E25" s="40" t="s">
        <v>28</v>
      </c>
      <c r="F25" s="40" t="s">
        <v>28</v>
      </c>
      <c r="G25" s="40" t="s">
        <v>28</v>
      </c>
      <c r="H25" s="40" t="s">
        <v>28</v>
      </c>
      <c r="I25" s="40" t="s">
        <v>28</v>
      </c>
      <c r="J25" s="2"/>
      <c r="K25" s="2"/>
      <c r="L25" s="40" t="s">
        <v>28</v>
      </c>
      <c r="M25" s="40" t="s">
        <v>28</v>
      </c>
      <c r="N25" s="40" t="s">
        <v>28</v>
      </c>
      <c r="O25" s="40" t="s">
        <v>28</v>
      </c>
      <c r="P25" s="40" t="s">
        <v>28</v>
      </c>
      <c r="Q25" s="40" t="s">
        <v>28</v>
      </c>
      <c r="R25" s="40" t="s">
        <v>28</v>
      </c>
      <c r="S25" s="40" t="s">
        <v>28</v>
      </c>
      <c r="T25" s="2"/>
      <c r="U25" s="2"/>
      <c r="V25" s="211" t="str">
        <f t="shared" si="4"/>
        <v>*</v>
      </c>
      <c r="W25" s="57" t="str">
        <f t="shared" si="5"/>
        <v>*</v>
      </c>
      <c r="X25" s="57" t="str">
        <f t="shared" si="3"/>
        <v>*</v>
      </c>
      <c r="Y25" s="57" t="str">
        <f t="shared" si="2"/>
        <v>*</v>
      </c>
      <c r="Z25" s="10"/>
      <c r="AA25" s="2"/>
      <c r="AB25" s="208"/>
      <c r="AC25" s="208"/>
      <c r="AD25" s="208"/>
      <c r="AE25" s="208"/>
      <c r="AF25" s="208"/>
      <c r="AG25" s="208"/>
      <c r="AH25" s="208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1:49">
      <c r="A26" s="2"/>
      <c r="B26" s="40" t="s">
        <v>28</v>
      </c>
      <c r="C26" s="40" t="s">
        <v>28</v>
      </c>
      <c r="D26" s="40" t="s">
        <v>28</v>
      </c>
      <c r="E26" s="40" t="s">
        <v>28</v>
      </c>
      <c r="F26" s="40" t="s">
        <v>28</v>
      </c>
      <c r="G26" s="40" t="s">
        <v>28</v>
      </c>
      <c r="H26" s="40" t="s">
        <v>28</v>
      </c>
      <c r="I26" s="40" t="s">
        <v>28</v>
      </c>
      <c r="J26" s="2"/>
      <c r="K26" s="2"/>
      <c r="L26" s="40" t="s">
        <v>28</v>
      </c>
      <c r="M26" s="40" t="s">
        <v>28</v>
      </c>
      <c r="N26" s="40" t="s">
        <v>28</v>
      </c>
      <c r="O26" s="40" t="s">
        <v>28</v>
      </c>
      <c r="P26" s="40" t="s">
        <v>28</v>
      </c>
      <c r="Q26" s="40" t="s">
        <v>28</v>
      </c>
      <c r="R26" s="40" t="s">
        <v>28</v>
      </c>
      <c r="S26" s="40" t="s">
        <v>28</v>
      </c>
      <c r="T26" s="2"/>
      <c r="U26" s="2"/>
      <c r="V26" s="211" t="str">
        <f t="shared" si="4"/>
        <v>*</v>
      </c>
      <c r="W26" s="57" t="str">
        <f t="shared" si="5"/>
        <v>*</v>
      </c>
      <c r="X26" s="57" t="str">
        <f t="shared" si="3"/>
        <v>*</v>
      </c>
      <c r="Y26" s="57" t="str">
        <f t="shared" si="2"/>
        <v>*</v>
      </c>
      <c r="Z26" s="10"/>
      <c r="AA26" s="2"/>
      <c r="AB26" s="19"/>
      <c r="AC26" s="19"/>
      <c r="AD26" s="19"/>
      <c r="AE26" s="19"/>
      <c r="AF26" s="19"/>
      <c r="AG26" s="19"/>
      <c r="AH26" s="19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1:49" ht="15" customHeight="1">
      <c r="A27" s="2"/>
      <c r="B27" s="40" t="s">
        <v>28</v>
      </c>
      <c r="C27" s="40" t="s">
        <v>28</v>
      </c>
      <c r="D27" s="40" t="s">
        <v>28</v>
      </c>
      <c r="E27" s="40" t="s">
        <v>28</v>
      </c>
      <c r="F27" s="40" t="s">
        <v>28</v>
      </c>
      <c r="G27" s="40" t="s">
        <v>28</v>
      </c>
      <c r="H27" s="40" t="s">
        <v>28</v>
      </c>
      <c r="I27" s="40" t="s">
        <v>28</v>
      </c>
      <c r="J27" s="2"/>
      <c r="K27" s="2"/>
      <c r="L27" s="40" t="s">
        <v>28</v>
      </c>
      <c r="M27" s="40" t="s">
        <v>28</v>
      </c>
      <c r="N27" s="40" t="s">
        <v>28</v>
      </c>
      <c r="O27" s="40" t="s">
        <v>28</v>
      </c>
      <c r="P27" s="40" t="s">
        <v>28</v>
      </c>
      <c r="Q27" s="40" t="s">
        <v>28</v>
      </c>
      <c r="R27" s="40" t="s">
        <v>28</v>
      </c>
      <c r="S27" s="40" t="s">
        <v>28</v>
      </c>
      <c r="T27" s="2"/>
      <c r="U27" s="2"/>
      <c r="V27" s="211" t="str">
        <f t="shared" si="4"/>
        <v>*</v>
      </c>
      <c r="W27" s="57" t="str">
        <f t="shared" si="5"/>
        <v>*</v>
      </c>
      <c r="X27" s="57" t="str">
        <f t="shared" si="3"/>
        <v>*</v>
      </c>
      <c r="Y27" s="57" t="str">
        <f t="shared" si="2"/>
        <v>*</v>
      </c>
      <c r="Z27" s="10"/>
      <c r="AA27" s="2"/>
      <c r="AB27" s="33" t="s">
        <v>124</v>
      </c>
      <c r="AC27" s="34"/>
      <c r="AD27" s="34"/>
      <c r="AE27" s="34"/>
      <c r="AF27" s="34"/>
      <c r="AG27" s="34"/>
      <c r="AH27" s="35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1:49">
      <c r="A28" s="2"/>
      <c r="B28" s="40" t="s">
        <v>28</v>
      </c>
      <c r="C28" s="40" t="s">
        <v>28</v>
      </c>
      <c r="D28" s="40" t="s">
        <v>28</v>
      </c>
      <c r="E28" s="40" t="s">
        <v>28</v>
      </c>
      <c r="F28" s="40" t="s">
        <v>28</v>
      </c>
      <c r="G28" s="40" t="s">
        <v>28</v>
      </c>
      <c r="H28" s="40" t="s">
        <v>28</v>
      </c>
      <c r="I28" s="40" t="s">
        <v>28</v>
      </c>
      <c r="J28" s="2"/>
      <c r="K28" s="2"/>
      <c r="L28" s="40" t="s">
        <v>28</v>
      </c>
      <c r="M28" s="40" t="s">
        <v>28</v>
      </c>
      <c r="N28" s="40" t="s">
        <v>28</v>
      </c>
      <c r="O28" s="40" t="s">
        <v>28</v>
      </c>
      <c r="P28" s="40" t="s">
        <v>28</v>
      </c>
      <c r="Q28" s="40" t="s">
        <v>28</v>
      </c>
      <c r="R28" s="40" t="s">
        <v>28</v>
      </c>
      <c r="S28" s="40" t="s">
        <v>28</v>
      </c>
      <c r="T28" s="2"/>
      <c r="U28" s="2"/>
      <c r="V28" s="211" t="str">
        <f t="shared" si="4"/>
        <v>*</v>
      </c>
      <c r="W28" s="57" t="str">
        <f t="shared" si="5"/>
        <v>*</v>
      </c>
      <c r="X28" s="57" t="str">
        <f t="shared" si="3"/>
        <v>*</v>
      </c>
      <c r="Y28" s="57" t="str">
        <f t="shared" si="2"/>
        <v>*</v>
      </c>
      <c r="Z28" s="10"/>
      <c r="AA28" s="2"/>
      <c r="AB28" s="220" t="s">
        <v>125</v>
      </c>
      <c r="AC28" s="221"/>
      <c r="AD28" s="221"/>
      <c r="AE28" s="221"/>
      <c r="AF28" s="221"/>
      <c r="AG28" s="221"/>
      <c r="AH28" s="22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1:49" ht="15" customHeight="1">
      <c r="A29" s="2"/>
      <c r="B29" s="40" t="s">
        <v>28</v>
      </c>
      <c r="C29" s="40" t="s">
        <v>28</v>
      </c>
      <c r="D29" s="40" t="s">
        <v>28</v>
      </c>
      <c r="E29" s="40" t="s">
        <v>28</v>
      </c>
      <c r="F29" s="40" t="s">
        <v>28</v>
      </c>
      <c r="G29" s="40" t="s">
        <v>28</v>
      </c>
      <c r="H29" s="40" t="s">
        <v>28</v>
      </c>
      <c r="I29" s="40" t="s">
        <v>28</v>
      </c>
      <c r="J29" s="2"/>
      <c r="K29" s="2"/>
      <c r="L29" s="40" t="s">
        <v>28</v>
      </c>
      <c r="M29" s="40" t="s">
        <v>28</v>
      </c>
      <c r="N29" s="40" t="s">
        <v>28</v>
      </c>
      <c r="O29" s="40" t="s">
        <v>28</v>
      </c>
      <c r="P29" s="40" t="s">
        <v>28</v>
      </c>
      <c r="Q29" s="40" t="s">
        <v>28</v>
      </c>
      <c r="R29" s="40" t="s">
        <v>28</v>
      </c>
      <c r="S29" s="40" t="s">
        <v>28</v>
      </c>
      <c r="T29" s="2"/>
      <c r="U29" s="2"/>
      <c r="V29" s="211" t="str">
        <f t="shared" si="4"/>
        <v>*</v>
      </c>
      <c r="W29" s="57" t="str">
        <f t="shared" si="5"/>
        <v>*</v>
      </c>
      <c r="X29" s="57" t="str">
        <f t="shared" si="3"/>
        <v>*</v>
      </c>
      <c r="Y29" s="57" t="str">
        <f t="shared" si="2"/>
        <v>*</v>
      </c>
      <c r="Z29" s="10"/>
      <c r="AA29" s="2"/>
      <c r="AB29" s="223"/>
      <c r="AC29" s="224"/>
      <c r="AD29" s="224"/>
      <c r="AE29" s="224"/>
      <c r="AF29" s="224"/>
      <c r="AG29" s="224"/>
      <c r="AH29" s="225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1:49">
      <c r="A30" s="2"/>
      <c r="B30" s="40" t="s">
        <v>28</v>
      </c>
      <c r="C30" s="40" t="s">
        <v>28</v>
      </c>
      <c r="D30" s="40" t="s">
        <v>28</v>
      </c>
      <c r="E30" s="40" t="s">
        <v>28</v>
      </c>
      <c r="F30" s="40" t="s">
        <v>28</v>
      </c>
      <c r="G30" s="40" t="s">
        <v>28</v>
      </c>
      <c r="H30" s="40" t="s">
        <v>28</v>
      </c>
      <c r="I30" s="40" t="s">
        <v>28</v>
      </c>
      <c r="J30" s="2"/>
      <c r="K30" s="2"/>
      <c r="L30" s="40" t="s">
        <v>28</v>
      </c>
      <c r="M30" s="40" t="s">
        <v>28</v>
      </c>
      <c r="N30" s="40" t="s">
        <v>28</v>
      </c>
      <c r="O30" s="40" t="s">
        <v>28</v>
      </c>
      <c r="P30" s="40" t="s">
        <v>28</v>
      </c>
      <c r="Q30" s="40" t="s">
        <v>28</v>
      </c>
      <c r="R30" s="40" t="s">
        <v>28</v>
      </c>
      <c r="S30" s="40" t="s">
        <v>28</v>
      </c>
      <c r="T30" s="2"/>
      <c r="U30" s="2"/>
      <c r="V30" s="211" t="str">
        <f t="shared" si="4"/>
        <v>*</v>
      </c>
      <c r="W30" s="57" t="str">
        <f t="shared" si="5"/>
        <v>*</v>
      </c>
      <c r="X30" s="57" t="str">
        <f t="shared" si="3"/>
        <v>*</v>
      </c>
      <c r="Y30" s="57" t="str">
        <f t="shared" si="2"/>
        <v>*</v>
      </c>
      <c r="Z30" s="10"/>
      <c r="AA30" s="2"/>
      <c r="AB30" s="208"/>
      <c r="AC30" s="208"/>
      <c r="AD30" s="208"/>
      <c r="AE30" s="208"/>
      <c r="AF30" s="208"/>
      <c r="AG30" s="208"/>
      <c r="AH30" s="208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1:49" ht="15" customHeight="1">
      <c r="A31" s="2"/>
      <c r="B31" s="40" t="s">
        <v>28</v>
      </c>
      <c r="C31" s="40" t="s">
        <v>28</v>
      </c>
      <c r="D31" s="40" t="s">
        <v>28</v>
      </c>
      <c r="E31" s="40" t="s">
        <v>28</v>
      </c>
      <c r="F31" s="40" t="s">
        <v>28</v>
      </c>
      <c r="G31" s="40" t="s">
        <v>28</v>
      </c>
      <c r="H31" s="40" t="s">
        <v>28</v>
      </c>
      <c r="I31" s="40" t="s">
        <v>28</v>
      </c>
      <c r="J31" s="2"/>
      <c r="K31" s="2"/>
      <c r="L31" s="40" t="s">
        <v>28</v>
      </c>
      <c r="M31" s="40" t="s">
        <v>28</v>
      </c>
      <c r="N31" s="40" t="s">
        <v>28</v>
      </c>
      <c r="O31" s="40" t="s">
        <v>28</v>
      </c>
      <c r="P31" s="40" t="s">
        <v>28</v>
      </c>
      <c r="Q31" s="40" t="s">
        <v>28</v>
      </c>
      <c r="R31" s="40" t="s">
        <v>28</v>
      </c>
      <c r="S31" s="40" t="s">
        <v>28</v>
      </c>
      <c r="T31" s="2"/>
      <c r="U31" s="2"/>
      <c r="V31" s="211" t="str">
        <f t="shared" si="4"/>
        <v>*</v>
      </c>
      <c r="W31" s="57" t="str">
        <f t="shared" si="5"/>
        <v>*</v>
      </c>
      <c r="X31" s="57" t="str">
        <f t="shared" si="3"/>
        <v>*</v>
      </c>
      <c r="Y31" s="57" t="str">
        <f t="shared" si="2"/>
        <v>*</v>
      </c>
      <c r="Z31" s="1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1:49">
      <c r="A32" s="2"/>
      <c r="B32" s="40" t="s">
        <v>28</v>
      </c>
      <c r="C32" s="40" t="s">
        <v>28</v>
      </c>
      <c r="D32" s="40" t="s">
        <v>28</v>
      </c>
      <c r="E32" s="40" t="s">
        <v>28</v>
      </c>
      <c r="F32" s="40" t="s">
        <v>28</v>
      </c>
      <c r="G32" s="40" t="s">
        <v>28</v>
      </c>
      <c r="H32" s="40" t="s">
        <v>28</v>
      </c>
      <c r="I32" s="40" t="s">
        <v>28</v>
      </c>
      <c r="J32" s="2"/>
      <c r="K32" s="2"/>
      <c r="L32" s="40" t="s">
        <v>28</v>
      </c>
      <c r="M32" s="40" t="s">
        <v>28</v>
      </c>
      <c r="N32" s="40" t="s">
        <v>28</v>
      </c>
      <c r="O32" s="40" t="s">
        <v>28</v>
      </c>
      <c r="P32" s="40" t="s">
        <v>28</v>
      </c>
      <c r="Q32" s="40" t="s">
        <v>28</v>
      </c>
      <c r="R32" s="40" t="s">
        <v>28</v>
      </c>
      <c r="S32" s="40" t="s">
        <v>28</v>
      </c>
      <c r="T32" s="2"/>
      <c r="U32" s="2"/>
      <c r="V32" s="211" t="str">
        <f t="shared" si="4"/>
        <v>*</v>
      </c>
      <c r="W32" s="57" t="str">
        <f t="shared" si="5"/>
        <v>*</v>
      </c>
      <c r="X32" s="57" t="str">
        <f t="shared" si="3"/>
        <v>*</v>
      </c>
      <c r="Y32" s="57" t="str">
        <f t="shared" si="2"/>
        <v>*</v>
      </c>
      <c r="Z32" s="1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1:49">
      <c r="A33" s="2"/>
      <c r="B33" s="40" t="s">
        <v>28</v>
      </c>
      <c r="C33" s="40" t="s">
        <v>28</v>
      </c>
      <c r="D33" s="40" t="s">
        <v>28</v>
      </c>
      <c r="E33" s="40" t="s">
        <v>28</v>
      </c>
      <c r="F33" s="40" t="s">
        <v>28</v>
      </c>
      <c r="G33" s="40" t="s">
        <v>28</v>
      </c>
      <c r="H33" s="40" t="s">
        <v>28</v>
      </c>
      <c r="I33" s="40" t="s">
        <v>28</v>
      </c>
      <c r="J33" s="2"/>
      <c r="K33" s="2"/>
      <c r="L33" s="40" t="s">
        <v>28</v>
      </c>
      <c r="M33" s="40" t="s">
        <v>28</v>
      </c>
      <c r="N33" s="40" t="s">
        <v>28</v>
      </c>
      <c r="O33" s="40" t="s">
        <v>28</v>
      </c>
      <c r="P33" s="40" t="s">
        <v>28</v>
      </c>
      <c r="Q33" s="40" t="s">
        <v>28</v>
      </c>
      <c r="R33" s="40" t="s">
        <v>28</v>
      </c>
      <c r="S33" s="40" t="s">
        <v>28</v>
      </c>
      <c r="T33" s="2"/>
      <c r="U33" s="2"/>
      <c r="V33" s="211" t="str">
        <f t="shared" si="4"/>
        <v>*</v>
      </c>
      <c r="W33" s="57" t="str">
        <f t="shared" si="5"/>
        <v>*</v>
      </c>
      <c r="X33" s="57" t="str">
        <f t="shared" si="3"/>
        <v>*</v>
      </c>
      <c r="Y33" s="57" t="str">
        <f t="shared" si="2"/>
        <v>*</v>
      </c>
      <c r="Z33" s="1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1:49" ht="15" customHeight="1">
      <c r="A34" s="2"/>
      <c r="B34" s="40" t="s">
        <v>28</v>
      </c>
      <c r="C34" s="40" t="s">
        <v>28</v>
      </c>
      <c r="D34" s="40" t="s">
        <v>28</v>
      </c>
      <c r="E34" s="40" t="s">
        <v>28</v>
      </c>
      <c r="F34" s="40" t="s">
        <v>28</v>
      </c>
      <c r="G34" s="40" t="s">
        <v>28</v>
      </c>
      <c r="H34" s="40" t="s">
        <v>28</v>
      </c>
      <c r="I34" s="40" t="s">
        <v>28</v>
      </c>
      <c r="J34" s="2"/>
      <c r="K34" s="2"/>
      <c r="L34" s="40" t="s">
        <v>28</v>
      </c>
      <c r="M34" s="40" t="s">
        <v>28</v>
      </c>
      <c r="N34" s="40" t="s">
        <v>28</v>
      </c>
      <c r="O34" s="40" t="s">
        <v>28</v>
      </c>
      <c r="P34" s="40" t="s">
        <v>28</v>
      </c>
      <c r="Q34" s="40" t="s">
        <v>28</v>
      </c>
      <c r="R34" s="40" t="s">
        <v>28</v>
      </c>
      <c r="S34" s="40" t="s">
        <v>28</v>
      </c>
      <c r="T34" s="2"/>
      <c r="U34" s="2"/>
      <c r="V34" s="211" t="str">
        <f t="shared" si="4"/>
        <v>*</v>
      </c>
      <c r="W34" s="57" t="str">
        <f t="shared" si="5"/>
        <v>*</v>
      </c>
      <c r="X34" s="57" t="str">
        <f t="shared" si="3"/>
        <v>*</v>
      </c>
      <c r="Y34" s="57" t="str">
        <f t="shared" si="2"/>
        <v>*</v>
      </c>
      <c r="Z34" s="10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1:49">
      <c r="A35" s="2"/>
      <c r="B35" s="40" t="s">
        <v>28</v>
      </c>
      <c r="C35" s="40" t="s">
        <v>28</v>
      </c>
      <c r="D35" s="40" t="s">
        <v>28</v>
      </c>
      <c r="E35" s="40" t="s">
        <v>28</v>
      </c>
      <c r="F35" s="40" t="s">
        <v>28</v>
      </c>
      <c r="G35" s="40" t="s">
        <v>28</v>
      </c>
      <c r="H35" s="40" t="s">
        <v>28</v>
      </c>
      <c r="I35" s="40" t="s">
        <v>28</v>
      </c>
      <c r="J35" s="2"/>
      <c r="K35" s="2"/>
      <c r="L35" s="40" t="s">
        <v>28</v>
      </c>
      <c r="M35" s="40" t="s">
        <v>28</v>
      </c>
      <c r="N35" s="40" t="s">
        <v>28</v>
      </c>
      <c r="O35" s="40" t="s">
        <v>28</v>
      </c>
      <c r="P35" s="40" t="s">
        <v>28</v>
      </c>
      <c r="Q35" s="40" t="s">
        <v>28</v>
      </c>
      <c r="R35" s="40" t="s">
        <v>28</v>
      </c>
      <c r="S35" s="40" t="s">
        <v>28</v>
      </c>
      <c r="T35" s="2"/>
      <c r="U35" s="2"/>
      <c r="V35" s="211" t="str">
        <f t="shared" si="4"/>
        <v>*</v>
      </c>
      <c r="W35" s="57" t="str">
        <f t="shared" si="5"/>
        <v>*</v>
      </c>
      <c r="X35" s="57" t="str">
        <f t="shared" si="3"/>
        <v>*</v>
      </c>
      <c r="Y35" s="57" t="str">
        <f t="shared" si="2"/>
        <v>*</v>
      </c>
      <c r="Z35" s="10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1:49">
      <c r="A36" s="2"/>
      <c r="B36" s="40" t="s">
        <v>28</v>
      </c>
      <c r="C36" s="40" t="s">
        <v>28</v>
      </c>
      <c r="D36" s="40" t="s">
        <v>28</v>
      </c>
      <c r="E36" s="40" t="s">
        <v>28</v>
      </c>
      <c r="F36" s="40" t="s">
        <v>28</v>
      </c>
      <c r="G36" s="40" t="s">
        <v>28</v>
      </c>
      <c r="H36" s="40" t="s">
        <v>28</v>
      </c>
      <c r="I36" s="40" t="s">
        <v>28</v>
      </c>
      <c r="J36" s="2"/>
      <c r="K36" s="2"/>
      <c r="L36" s="40" t="s">
        <v>28</v>
      </c>
      <c r="M36" s="40" t="s">
        <v>28</v>
      </c>
      <c r="N36" s="40" t="s">
        <v>28</v>
      </c>
      <c r="O36" s="40" t="s">
        <v>28</v>
      </c>
      <c r="P36" s="40" t="s">
        <v>28</v>
      </c>
      <c r="Q36" s="40" t="s">
        <v>28</v>
      </c>
      <c r="R36" s="40" t="s">
        <v>28</v>
      </c>
      <c r="S36" s="40" t="s">
        <v>28</v>
      </c>
      <c r="T36" s="2"/>
      <c r="U36" s="2"/>
      <c r="V36" s="211" t="str">
        <f t="shared" si="4"/>
        <v>*</v>
      </c>
      <c r="W36" s="57" t="str">
        <f t="shared" si="5"/>
        <v>*</v>
      </c>
      <c r="X36" s="57" t="str">
        <f t="shared" si="3"/>
        <v>*</v>
      </c>
      <c r="Y36" s="57" t="str">
        <f t="shared" si="2"/>
        <v>*</v>
      </c>
      <c r="Z36" s="10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</row>
    <row r="37" spans="1:49">
      <c r="A37" s="2"/>
      <c r="B37" s="40" t="s">
        <v>28</v>
      </c>
      <c r="C37" s="40" t="s">
        <v>28</v>
      </c>
      <c r="D37" s="40" t="s">
        <v>28</v>
      </c>
      <c r="E37" s="40" t="s">
        <v>28</v>
      </c>
      <c r="F37" s="40" t="s">
        <v>28</v>
      </c>
      <c r="G37" s="40" t="s">
        <v>28</v>
      </c>
      <c r="H37" s="40" t="s">
        <v>28</v>
      </c>
      <c r="I37" s="40" t="s">
        <v>28</v>
      </c>
      <c r="J37" s="2"/>
      <c r="K37" s="2"/>
      <c r="L37" s="40" t="s">
        <v>28</v>
      </c>
      <c r="M37" s="40" t="s">
        <v>28</v>
      </c>
      <c r="N37" s="40" t="s">
        <v>28</v>
      </c>
      <c r="O37" s="40" t="s">
        <v>28</v>
      </c>
      <c r="P37" s="40" t="s">
        <v>28</v>
      </c>
      <c r="Q37" s="40" t="s">
        <v>28</v>
      </c>
      <c r="R37" s="40" t="s">
        <v>28</v>
      </c>
      <c r="S37" s="40" t="s">
        <v>28</v>
      </c>
      <c r="T37" s="2"/>
      <c r="U37" s="2"/>
      <c r="V37" s="211" t="str">
        <f t="shared" si="4"/>
        <v>*</v>
      </c>
      <c r="W37" s="57" t="str">
        <f t="shared" si="5"/>
        <v>*</v>
      </c>
      <c r="X37" s="57" t="str">
        <f t="shared" si="3"/>
        <v>*</v>
      </c>
      <c r="Y37" s="57" t="str">
        <f t="shared" si="2"/>
        <v>*</v>
      </c>
      <c r="Z37" s="10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1:49">
      <c r="A38" s="2"/>
      <c r="B38" s="40" t="s">
        <v>28</v>
      </c>
      <c r="C38" s="40" t="s">
        <v>28</v>
      </c>
      <c r="D38" s="40" t="s">
        <v>28</v>
      </c>
      <c r="E38" s="40" t="s">
        <v>28</v>
      </c>
      <c r="F38" s="40" t="s">
        <v>28</v>
      </c>
      <c r="G38" s="40" t="s">
        <v>28</v>
      </c>
      <c r="H38" s="40" t="s">
        <v>28</v>
      </c>
      <c r="I38" s="40" t="s">
        <v>28</v>
      </c>
      <c r="J38" s="2"/>
      <c r="K38" s="2"/>
      <c r="L38" s="40" t="s">
        <v>28</v>
      </c>
      <c r="M38" s="40" t="s">
        <v>28</v>
      </c>
      <c r="N38" s="40" t="s">
        <v>28</v>
      </c>
      <c r="O38" s="40" t="s">
        <v>28</v>
      </c>
      <c r="P38" s="40" t="s">
        <v>28</v>
      </c>
      <c r="Q38" s="40" t="s">
        <v>28</v>
      </c>
      <c r="R38" s="40" t="s">
        <v>28</v>
      </c>
      <c r="S38" s="40" t="s">
        <v>28</v>
      </c>
      <c r="T38" s="2"/>
      <c r="U38" s="2"/>
      <c r="V38" s="211" t="str">
        <f t="shared" si="4"/>
        <v>*</v>
      </c>
      <c r="W38" s="57" t="str">
        <f t="shared" si="5"/>
        <v>*</v>
      </c>
      <c r="X38" s="57" t="str">
        <f t="shared" si="3"/>
        <v>*</v>
      </c>
      <c r="Y38" s="57" t="str">
        <f t="shared" si="2"/>
        <v>*</v>
      </c>
      <c r="Z38" s="10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1:49">
      <c r="A39" s="2"/>
      <c r="B39" s="40" t="s">
        <v>28</v>
      </c>
      <c r="C39" s="40" t="s">
        <v>28</v>
      </c>
      <c r="D39" s="40" t="s">
        <v>28</v>
      </c>
      <c r="E39" s="40" t="s">
        <v>28</v>
      </c>
      <c r="F39" s="40" t="s">
        <v>28</v>
      </c>
      <c r="G39" s="40" t="s">
        <v>28</v>
      </c>
      <c r="H39" s="40" t="s">
        <v>28</v>
      </c>
      <c r="I39" s="40" t="s">
        <v>28</v>
      </c>
      <c r="J39" s="2"/>
      <c r="K39" s="2"/>
      <c r="L39" s="40" t="s">
        <v>28</v>
      </c>
      <c r="M39" s="40" t="s">
        <v>28</v>
      </c>
      <c r="N39" s="40" t="s">
        <v>28</v>
      </c>
      <c r="O39" s="40" t="s">
        <v>28</v>
      </c>
      <c r="P39" s="40" t="s">
        <v>28</v>
      </c>
      <c r="Q39" s="40" t="s">
        <v>28</v>
      </c>
      <c r="R39" s="40" t="s">
        <v>28</v>
      </c>
      <c r="S39" s="40" t="s">
        <v>28</v>
      </c>
      <c r="T39" s="2"/>
      <c r="U39" s="2"/>
      <c r="V39" s="211" t="str">
        <f t="shared" si="4"/>
        <v>*</v>
      </c>
      <c r="W39" s="57" t="str">
        <f t="shared" si="5"/>
        <v>*</v>
      </c>
      <c r="X39" s="57" t="str">
        <f t="shared" si="3"/>
        <v>*</v>
      </c>
      <c r="Y39" s="57" t="str">
        <f t="shared" si="2"/>
        <v>*</v>
      </c>
      <c r="Z39" s="10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1:49">
      <c r="A40" s="2"/>
      <c r="B40" s="40" t="s">
        <v>28</v>
      </c>
      <c r="C40" s="40" t="s">
        <v>28</v>
      </c>
      <c r="D40" s="40" t="s">
        <v>28</v>
      </c>
      <c r="E40" s="40" t="s">
        <v>28</v>
      </c>
      <c r="F40" s="40" t="s">
        <v>28</v>
      </c>
      <c r="G40" s="40" t="s">
        <v>28</v>
      </c>
      <c r="H40" s="40" t="s">
        <v>28</v>
      </c>
      <c r="I40" s="40" t="s">
        <v>28</v>
      </c>
      <c r="J40" s="2"/>
      <c r="K40" s="2"/>
      <c r="L40" s="40" t="s">
        <v>28</v>
      </c>
      <c r="M40" s="40" t="s">
        <v>28</v>
      </c>
      <c r="N40" s="40" t="s">
        <v>28</v>
      </c>
      <c r="O40" s="40" t="s">
        <v>28</v>
      </c>
      <c r="P40" s="40" t="s">
        <v>28</v>
      </c>
      <c r="Q40" s="40" t="s">
        <v>28</v>
      </c>
      <c r="R40" s="40" t="s">
        <v>28</v>
      </c>
      <c r="S40" s="40" t="s">
        <v>28</v>
      </c>
      <c r="T40" s="2"/>
      <c r="U40" s="2"/>
      <c r="V40" s="211" t="str">
        <f t="shared" si="4"/>
        <v>*</v>
      </c>
      <c r="W40" s="57" t="str">
        <f t="shared" si="5"/>
        <v>*</v>
      </c>
      <c r="X40" s="57" t="str">
        <f t="shared" si="3"/>
        <v>*</v>
      </c>
      <c r="Y40" s="57" t="str">
        <f t="shared" si="2"/>
        <v>*</v>
      </c>
      <c r="Z40" s="10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1:49">
      <c r="A41" s="2"/>
      <c r="B41" s="40" t="s">
        <v>28</v>
      </c>
      <c r="C41" s="40" t="s">
        <v>28</v>
      </c>
      <c r="D41" s="40" t="s">
        <v>28</v>
      </c>
      <c r="E41" s="40" t="s">
        <v>28</v>
      </c>
      <c r="F41" s="40" t="s">
        <v>28</v>
      </c>
      <c r="G41" s="40" t="s">
        <v>28</v>
      </c>
      <c r="H41" s="40" t="s">
        <v>28</v>
      </c>
      <c r="I41" s="40" t="s">
        <v>28</v>
      </c>
      <c r="J41" s="2"/>
      <c r="K41" s="2"/>
      <c r="L41" s="40" t="s">
        <v>28</v>
      </c>
      <c r="M41" s="40" t="s">
        <v>28</v>
      </c>
      <c r="N41" s="40" t="s">
        <v>28</v>
      </c>
      <c r="O41" s="40" t="s">
        <v>28</v>
      </c>
      <c r="P41" s="40" t="s">
        <v>28</v>
      </c>
      <c r="Q41" s="40" t="s">
        <v>28</v>
      </c>
      <c r="R41" s="40" t="s">
        <v>28</v>
      </c>
      <c r="S41" s="40" t="s">
        <v>28</v>
      </c>
      <c r="T41" s="2"/>
      <c r="U41" s="2"/>
      <c r="V41" s="211" t="str">
        <f t="shared" si="4"/>
        <v>*</v>
      </c>
      <c r="W41" s="57" t="str">
        <f t="shared" si="5"/>
        <v>*</v>
      </c>
      <c r="X41" s="57" t="str">
        <f t="shared" si="3"/>
        <v>*</v>
      </c>
      <c r="Y41" s="57" t="str">
        <f t="shared" si="2"/>
        <v>*</v>
      </c>
      <c r="Z41" s="10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1:49">
      <c r="A42" s="2"/>
      <c r="B42" s="40" t="s">
        <v>28</v>
      </c>
      <c r="C42" s="40" t="s">
        <v>28</v>
      </c>
      <c r="D42" s="40" t="s">
        <v>28</v>
      </c>
      <c r="E42" s="40" t="s">
        <v>28</v>
      </c>
      <c r="F42" s="40" t="s">
        <v>28</v>
      </c>
      <c r="G42" s="40" t="s">
        <v>28</v>
      </c>
      <c r="H42" s="40" t="s">
        <v>28</v>
      </c>
      <c r="I42" s="40" t="s">
        <v>28</v>
      </c>
      <c r="J42" s="2"/>
      <c r="K42" s="2"/>
      <c r="L42" s="40" t="s">
        <v>28</v>
      </c>
      <c r="M42" s="40" t="s">
        <v>28</v>
      </c>
      <c r="N42" s="40" t="s">
        <v>28</v>
      </c>
      <c r="O42" s="40" t="s">
        <v>28</v>
      </c>
      <c r="P42" s="40" t="s">
        <v>28</v>
      </c>
      <c r="Q42" s="40" t="s">
        <v>28</v>
      </c>
      <c r="R42" s="40" t="s">
        <v>28</v>
      </c>
      <c r="S42" s="40" t="s">
        <v>28</v>
      </c>
      <c r="T42" s="2"/>
      <c r="U42" s="2"/>
      <c r="V42" s="211" t="str">
        <f t="shared" si="4"/>
        <v>*</v>
      </c>
      <c r="W42" s="57" t="str">
        <f t="shared" si="5"/>
        <v>*</v>
      </c>
      <c r="X42" s="57" t="str">
        <f t="shared" si="3"/>
        <v>*</v>
      </c>
      <c r="Y42" s="57" t="str">
        <f t="shared" si="2"/>
        <v>*</v>
      </c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</row>
    <row r="43" spans="1:49" s="2" customFormat="1"/>
    <row r="44" spans="1:49" s="2" customFormat="1"/>
    <row r="45" spans="1:49" s="2" customFormat="1"/>
    <row r="46" spans="1:49" s="2" customFormat="1"/>
    <row r="47" spans="1:49" s="2" customFormat="1"/>
    <row r="48" spans="1:49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pans="23:35" s="2" customFormat="1"/>
    <row r="194" spans="23:35" s="2" customFormat="1"/>
    <row r="195" spans="23:35" s="2" customFormat="1"/>
    <row r="196" spans="23:35" s="2" customFormat="1"/>
    <row r="197" spans="23:35" s="2" customFormat="1"/>
    <row r="198" spans="23:35" s="2" customFormat="1"/>
    <row r="199" spans="23:35" s="2" customFormat="1"/>
    <row r="200" spans="23:35" s="2" customFormat="1">
      <c r="AA200"/>
      <c r="AB200"/>
      <c r="AC200"/>
      <c r="AD200"/>
      <c r="AE200"/>
      <c r="AF200"/>
      <c r="AG200"/>
      <c r="AH200"/>
    </row>
    <row r="201" spans="23:35" s="2" customFormat="1">
      <c r="AA201"/>
      <c r="AB201"/>
      <c r="AC201"/>
      <c r="AD201"/>
      <c r="AE201"/>
      <c r="AF201"/>
      <c r="AG201"/>
      <c r="AH201"/>
    </row>
    <row r="202" spans="23:35" s="2" customFormat="1">
      <c r="AA202"/>
      <c r="AB202"/>
      <c r="AC202"/>
      <c r="AD202"/>
      <c r="AE202"/>
      <c r="AF202"/>
      <c r="AG202"/>
      <c r="AH202"/>
      <c r="AI202"/>
    </row>
    <row r="203" spans="23:35" s="2" customFormat="1">
      <c r="AA203"/>
      <c r="AB203"/>
      <c r="AC203"/>
      <c r="AD203"/>
      <c r="AE203"/>
      <c r="AF203"/>
      <c r="AG203"/>
      <c r="AH203"/>
      <c r="AI203"/>
    </row>
    <row r="204" spans="23:35" s="2" customFormat="1">
      <c r="AA204"/>
      <c r="AB204"/>
      <c r="AC204"/>
      <c r="AD204"/>
      <c r="AE204"/>
      <c r="AF204"/>
      <c r="AG204"/>
      <c r="AH204"/>
      <c r="AI204"/>
    </row>
    <row r="205" spans="23:35" s="2" customFormat="1">
      <c r="AA205"/>
      <c r="AB205"/>
      <c r="AC205"/>
      <c r="AD205"/>
      <c r="AE205"/>
      <c r="AF205"/>
      <c r="AG205"/>
      <c r="AH205"/>
      <c r="AI205"/>
    </row>
    <row r="206" spans="23:35" s="2" customFormat="1">
      <c r="AA206"/>
      <c r="AB206"/>
      <c r="AC206"/>
      <c r="AD206"/>
      <c r="AE206"/>
      <c r="AF206"/>
      <c r="AG206"/>
      <c r="AH206"/>
      <c r="AI206"/>
    </row>
    <row r="207" spans="23:35" s="2" customFormat="1">
      <c r="AA207"/>
      <c r="AB207"/>
      <c r="AC207"/>
      <c r="AD207"/>
      <c r="AE207"/>
      <c r="AF207"/>
      <c r="AG207"/>
      <c r="AH207"/>
      <c r="AI207"/>
    </row>
    <row r="208" spans="23:35">
      <c r="W208" s="2"/>
      <c r="X208" s="2"/>
      <c r="Y208" s="2"/>
    </row>
  </sheetData>
  <mergeCells count="5">
    <mergeCell ref="AB28:AH29"/>
    <mergeCell ref="AB23:AH24"/>
    <mergeCell ref="A1:R1"/>
    <mergeCell ref="A2:S2"/>
    <mergeCell ref="W2:AD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D54"/>
  <sheetViews>
    <sheetView zoomScale="115" zoomScaleNormal="115" workbookViewId="0">
      <selection sqref="A1:XFD8"/>
    </sheetView>
  </sheetViews>
  <sheetFormatPr defaultRowHeight="15"/>
  <cols>
    <col min="1" max="1" width="10.42578125" customWidth="1"/>
    <col min="11" max="28" width="9.140625" style="2"/>
  </cols>
  <sheetData>
    <row r="1" spans="1:30" ht="35.25" customHeight="1">
      <c r="A1" s="107" t="s">
        <v>126</v>
      </c>
      <c r="B1" s="2"/>
      <c r="C1" s="2"/>
      <c r="D1" s="2"/>
      <c r="E1" s="2"/>
      <c r="F1" s="2"/>
      <c r="G1" s="2"/>
      <c r="H1" s="2"/>
      <c r="I1" s="2"/>
      <c r="J1" s="2"/>
    </row>
    <row r="2" spans="1:30">
      <c r="A2" s="5"/>
      <c r="B2" s="2"/>
      <c r="C2" s="2"/>
      <c r="D2" s="2"/>
      <c r="E2" s="2"/>
      <c r="F2" s="2"/>
      <c r="G2" s="2"/>
      <c r="H2" s="2"/>
      <c r="I2" s="2"/>
      <c r="J2" s="2"/>
    </row>
    <row r="3" spans="1:30" ht="16.5" thickBot="1">
      <c r="A3" s="105" t="s">
        <v>127</v>
      </c>
      <c r="B3" s="3"/>
      <c r="C3" s="3"/>
      <c r="D3" s="3"/>
      <c r="E3" s="3"/>
      <c r="F3" s="3"/>
      <c r="G3" s="3"/>
      <c r="H3" s="2"/>
      <c r="I3" s="2"/>
      <c r="J3" s="2"/>
    </row>
    <row r="4" spans="1:30">
      <c r="A4" s="2"/>
      <c r="B4" s="2" t="s">
        <v>128</v>
      </c>
      <c r="C4" s="227" t="s">
        <v>28</v>
      </c>
      <c r="D4" s="229"/>
      <c r="E4" s="2"/>
      <c r="F4" s="2" t="s">
        <v>129</v>
      </c>
      <c r="G4" s="39" t="s">
        <v>28</v>
      </c>
      <c r="H4" s="2"/>
      <c r="I4" s="2"/>
      <c r="J4" s="2"/>
    </row>
    <row r="5" spans="1:30">
      <c r="A5" s="2"/>
      <c r="B5" s="2" t="s">
        <v>130</v>
      </c>
      <c r="C5" s="259" t="s">
        <v>28</v>
      </c>
      <c r="D5" s="259"/>
      <c r="E5" s="2"/>
      <c r="F5" s="2"/>
      <c r="G5" s="2"/>
      <c r="H5" s="2"/>
      <c r="I5" s="2"/>
      <c r="J5" s="2"/>
    </row>
    <row r="6" spans="1:30" ht="18.75">
      <c r="A6" s="130" t="s">
        <v>131</v>
      </c>
      <c r="B6" s="2"/>
      <c r="C6" s="2"/>
      <c r="D6" s="2"/>
      <c r="E6" s="2"/>
      <c r="F6" s="2"/>
      <c r="G6" s="2"/>
      <c r="H6" s="2"/>
      <c r="I6" s="2"/>
      <c r="J6" s="2"/>
    </row>
    <row r="7" spans="1:30" s="136" customFormat="1" ht="18.75" customHeight="1">
      <c r="A7" s="130" t="s">
        <v>132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s="136" customFormat="1" ht="19.5" customHeight="1" thickBot="1">
      <c r="A8" s="130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30">
      <c r="A9" s="84" t="s">
        <v>69</v>
      </c>
      <c r="B9" s="106" t="s">
        <v>133</v>
      </c>
      <c r="C9" s="106" t="s">
        <v>64</v>
      </c>
      <c r="D9" s="85" t="s">
        <v>66</v>
      </c>
      <c r="E9" s="85" t="s">
        <v>134</v>
      </c>
      <c r="F9" s="257" t="s">
        <v>135</v>
      </c>
      <c r="G9" s="85" t="s">
        <v>70</v>
      </c>
      <c r="H9" s="85" t="s">
        <v>136</v>
      </c>
      <c r="I9" s="257" t="s">
        <v>135</v>
      </c>
      <c r="J9" s="85" t="s">
        <v>137</v>
      </c>
      <c r="K9" s="85" t="s">
        <v>136</v>
      </c>
      <c r="L9" s="253" t="s">
        <v>135</v>
      </c>
      <c r="M9" s="256" t="s">
        <v>138</v>
      </c>
      <c r="AC9" s="2"/>
      <c r="AD9" s="2"/>
    </row>
    <row r="10" spans="1:30" ht="15" customHeight="1">
      <c r="A10" s="86"/>
      <c r="B10" s="210" t="s">
        <v>139</v>
      </c>
      <c r="C10" s="210" t="s">
        <v>139</v>
      </c>
      <c r="D10" s="210" t="s">
        <v>139</v>
      </c>
      <c r="E10" s="210" t="s">
        <v>140</v>
      </c>
      <c r="F10" s="258"/>
      <c r="G10" s="210" t="s">
        <v>139</v>
      </c>
      <c r="H10" s="210" t="s">
        <v>140</v>
      </c>
      <c r="I10" s="258"/>
      <c r="J10" s="210" t="s">
        <v>139</v>
      </c>
      <c r="K10" s="210" t="s">
        <v>139</v>
      </c>
      <c r="L10" s="253"/>
      <c r="M10" s="256"/>
      <c r="AC10" s="2"/>
      <c r="AD10" s="2"/>
    </row>
    <row r="11" spans="1:30">
      <c r="A11" s="87" t="str">
        <f>'Copper Data'!M5</f>
        <v>*</v>
      </c>
      <c r="B11" s="132" t="str">
        <f>'Copper Data'!W5</f>
        <v>*</v>
      </c>
      <c r="C11" s="132" t="str">
        <f>'Copper Data'!Y5</f>
        <v>*</v>
      </c>
      <c r="D11" s="88" t="e">
        <f>(('Copper Data'!W5+('Mixed Values'!$B10-1)*'Copper Data'!Y5)/'Mixed Values'!$B10)</f>
        <v>#VALUE!</v>
      </c>
      <c r="E11" s="88" t="str">
        <f>'ZID Criteria'!Y5</f>
        <v>*</v>
      </c>
      <c r="F11" s="88" t="e">
        <f>IF(OR(ISNUMBER(SEARCH("&lt;",B11)),B11&lt;E11),"NA",D11/E11)</f>
        <v>#VALUE!</v>
      </c>
      <c r="G11" s="88" t="e">
        <f>(('Copper Data'!W5+('Mixed Values'!$C10-1)*'Copper Data'!Y5)/'Mixed Values'!$C10)</f>
        <v>#VALUE!</v>
      </c>
      <c r="H11" s="88" t="str">
        <f>'RMZ Criteria'!Y5</f>
        <v>*</v>
      </c>
      <c r="I11" s="88" t="e">
        <f>IF(OR(ISNUMBER(SEARCH("&lt;",B11)),B11&lt;H11),"NA",G11/H11)</f>
        <v>#VALUE!</v>
      </c>
      <c r="J11" s="88" t="e">
        <f>(('Copper Data'!W5+('Mixed Values'!$F10-1)*'Copper Data'!Y5)/('Mixed Values'!$F10))</f>
        <v>#VALUE!</v>
      </c>
      <c r="K11" s="88" t="str">
        <f>'100% Mix Criteria'!Y5</f>
        <v>*</v>
      </c>
      <c r="L11" s="88" t="e">
        <f>IF(OR(ISNUMBER(SEARCH("&lt;",B11)),B11&lt;K11),"NA",J11/K11)</f>
        <v>#VALUE!</v>
      </c>
      <c r="M11" s="131"/>
      <c r="AC11" s="2"/>
      <c r="AD11" s="2"/>
    </row>
    <row r="12" spans="1:30">
      <c r="A12" s="87" t="str">
        <f>'Copper Data'!M6</f>
        <v>*</v>
      </c>
      <c r="B12" s="132" t="str">
        <f>'Copper Data'!W6</f>
        <v>*</v>
      </c>
      <c r="C12" s="132" t="str">
        <f>'Copper Data'!Y6</f>
        <v>*</v>
      </c>
      <c r="D12" s="88" t="e">
        <f>(('Copper Data'!W6+('Mixed Values'!$B11-1)*'Copper Data'!Y6)/'Mixed Values'!$B11)</f>
        <v>#VALUE!</v>
      </c>
      <c r="E12" s="88" t="str">
        <f>'ZID Criteria'!Y6</f>
        <v>*</v>
      </c>
      <c r="F12" s="88" t="e">
        <f t="shared" ref="F12:F48" si="0">IF(OR(ISNUMBER(SEARCH("&lt;",B12)),B12&lt;E12),"NA",D12/E12)</f>
        <v>#VALUE!</v>
      </c>
      <c r="G12" s="88" t="e">
        <f>(('Copper Data'!W6+('Mixed Values'!$C11-1)*'Copper Data'!Y6)/'Mixed Values'!$C11)</f>
        <v>#VALUE!</v>
      </c>
      <c r="H12" s="88" t="str">
        <f>'RMZ Criteria'!Y6</f>
        <v>*</v>
      </c>
      <c r="I12" s="88" t="e">
        <f t="shared" ref="I12:I48" si="1">IF(OR(ISNUMBER(SEARCH("&lt;",B12)),B12&lt;H12),"NA",G12/H12)</f>
        <v>#VALUE!</v>
      </c>
      <c r="J12" s="88" t="e">
        <f>(('Copper Data'!W6+('Mixed Values'!$F11-1)*'Copper Data'!Y6)/('Mixed Values'!$F11))</f>
        <v>#VALUE!</v>
      </c>
      <c r="K12" s="88" t="str">
        <f>'100% Mix Criteria'!Y6</f>
        <v>*</v>
      </c>
      <c r="L12" s="88" t="e">
        <f t="shared" ref="L12:L48" si="2">IF(OR(ISNUMBER(SEARCH("&lt;",B12)),B12&lt;K12),"NA",J12/K12)</f>
        <v>#VALUE!</v>
      </c>
      <c r="M12" s="131"/>
      <c r="AC12" s="2"/>
      <c r="AD12" s="2"/>
    </row>
    <row r="13" spans="1:30">
      <c r="A13" s="87" t="str">
        <f>'Copper Data'!M7</f>
        <v>*</v>
      </c>
      <c r="B13" s="132" t="str">
        <f>'Copper Data'!W7</f>
        <v>*</v>
      </c>
      <c r="C13" s="132" t="str">
        <f>'Copper Data'!Y7</f>
        <v>*</v>
      </c>
      <c r="D13" s="88" t="e">
        <f>(('Copper Data'!W7+('Mixed Values'!$B12-1)*'Copper Data'!Y7)/'Mixed Values'!$B12)</f>
        <v>#VALUE!</v>
      </c>
      <c r="E13" s="88" t="str">
        <f>'ZID Criteria'!Y7</f>
        <v>*</v>
      </c>
      <c r="F13" s="88" t="e">
        <f t="shared" si="0"/>
        <v>#VALUE!</v>
      </c>
      <c r="G13" s="88" t="e">
        <f>(('Copper Data'!W7+('Mixed Values'!$C12-1)*'Copper Data'!Y7)/'Mixed Values'!$C12)</f>
        <v>#VALUE!</v>
      </c>
      <c r="H13" s="88" t="str">
        <f>'RMZ Criteria'!Y7</f>
        <v>*</v>
      </c>
      <c r="I13" s="88" t="e">
        <f t="shared" si="1"/>
        <v>#VALUE!</v>
      </c>
      <c r="J13" s="88" t="e">
        <f>(('Copper Data'!W7+('Mixed Values'!$F12-1)*'Copper Data'!Y7)/('Mixed Values'!$F12))</f>
        <v>#VALUE!</v>
      </c>
      <c r="K13" s="88" t="str">
        <f>'100% Mix Criteria'!Y7</f>
        <v>*</v>
      </c>
      <c r="L13" s="88" t="e">
        <f t="shared" si="2"/>
        <v>#VALUE!</v>
      </c>
      <c r="M13" s="131"/>
      <c r="AC13" s="2"/>
      <c r="AD13" s="2"/>
    </row>
    <row r="14" spans="1:30">
      <c r="A14" s="87" t="str">
        <f>'Copper Data'!M8</f>
        <v>*</v>
      </c>
      <c r="B14" s="132" t="str">
        <f>'Copper Data'!W8</f>
        <v>*</v>
      </c>
      <c r="C14" s="132" t="str">
        <f>'Copper Data'!Y8</f>
        <v>*</v>
      </c>
      <c r="D14" s="88" t="e">
        <f>(('Copper Data'!W8+('Mixed Values'!$B13-1)*'Copper Data'!Y8)/'Mixed Values'!$B13)</f>
        <v>#VALUE!</v>
      </c>
      <c r="E14" s="88" t="str">
        <f>'ZID Criteria'!Y8</f>
        <v>*</v>
      </c>
      <c r="F14" s="88" t="e">
        <f t="shared" si="0"/>
        <v>#VALUE!</v>
      </c>
      <c r="G14" s="88" t="e">
        <f>(('Copper Data'!W8+('Mixed Values'!$C13-1)*'Copper Data'!Y8)/'Mixed Values'!$C13)</f>
        <v>#VALUE!</v>
      </c>
      <c r="H14" s="88" t="str">
        <f>'RMZ Criteria'!Y8</f>
        <v>*</v>
      </c>
      <c r="I14" s="88" t="e">
        <f t="shared" si="1"/>
        <v>#VALUE!</v>
      </c>
      <c r="J14" s="88" t="e">
        <f>(('Copper Data'!W8+('Mixed Values'!$F13-1)*'Copper Data'!Y8)/('Mixed Values'!$F13))</f>
        <v>#VALUE!</v>
      </c>
      <c r="K14" s="88" t="str">
        <f>'100% Mix Criteria'!Y8</f>
        <v>*</v>
      </c>
      <c r="L14" s="88" t="e">
        <f t="shared" si="2"/>
        <v>#VALUE!</v>
      </c>
      <c r="M14" s="131"/>
      <c r="AC14" s="2"/>
      <c r="AD14" s="2"/>
    </row>
    <row r="15" spans="1:30">
      <c r="A15" s="87" t="str">
        <f>'Copper Data'!M9</f>
        <v>*</v>
      </c>
      <c r="B15" s="132" t="str">
        <f>'Copper Data'!W9</f>
        <v>*</v>
      </c>
      <c r="C15" s="132" t="str">
        <f>'Copper Data'!Y9</f>
        <v>*</v>
      </c>
      <c r="D15" s="88" t="e">
        <f>(('Copper Data'!W9+('Mixed Values'!$B14-1)*'Copper Data'!Y9)/'Mixed Values'!$B14)</f>
        <v>#VALUE!</v>
      </c>
      <c r="E15" s="88" t="str">
        <f>'ZID Criteria'!Y9</f>
        <v>*</v>
      </c>
      <c r="F15" s="88" t="e">
        <f t="shared" si="0"/>
        <v>#VALUE!</v>
      </c>
      <c r="G15" s="88" t="e">
        <f>(('Copper Data'!W9+('Mixed Values'!$C14-1)*'Copper Data'!Y9)/'Mixed Values'!$C14)</f>
        <v>#VALUE!</v>
      </c>
      <c r="H15" s="88" t="str">
        <f>'RMZ Criteria'!Y9</f>
        <v>*</v>
      </c>
      <c r="I15" s="88" t="e">
        <f t="shared" si="1"/>
        <v>#VALUE!</v>
      </c>
      <c r="J15" s="88" t="e">
        <f>(('Copper Data'!W9+('Mixed Values'!$F14-1)*'Copper Data'!Y9)/('Mixed Values'!$F14))</f>
        <v>#VALUE!</v>
      </c>
      <c r="K15" s="88" t="str">
        <f>'100% Mix Criteria'!Y9</f>
        <v>*</v>
      </c>
      <c r="L15" s="88" t="e">
        <f t="shared" si="2"/>
        <v>#VALUE!</v>
      </c>
      <c r="M15" s="131"/>
      <c r="AC15" s="2"/>
      <c r="AD15" s="2"/>
    </row>
    <row r="16" spans="1:30">
      <c r="A16" s="87" t="str">
        <f>'Copper Data'!M10</f>
        <v>*</v>
      </c>
      <c r="B16" s="132" t="str">
        <f>'Copper Data'!W10</f>
        <v>*</v>
      </c>
      <c r="C16" s="132" t="str">
        <f>'Copper Data'!Y10</f>
        <v>*</v>
      </c>
      <c r="D16" s="88" t="e">
        <f>(('Copper Data'!W10+('Mixed Values'!$B15-1)*'Copper Data'!Y10)/'Mixed Values'!$B15)</f>
        <v>#VALUE!</v>
      </c>
      <c r="E16" s="88" t="str">
        <f>'ZID Criteria'!Y10</f>
        <v>*</v>
      </c>
      <c r="F16" s="88" t="e">
        <f t="shared" si="0"/>
        <v>#VALUE!</v>
      </c>
      <c r="G16" s="88" t="e">
        <f>(('Copper Data'!W10+('Mixed Values'!$C15-1)*'Copper Data'!Y10)/'Mixed Values'!$C15)</f>
        <v>#VALUE!</v>
      </c>
      <c r="H16" s="88" t="str">
        <f>'RMZ Criteria'!Y10</f>
        <v>*</v>
      </c>
      <c r="I16" s="88" t="e">
        <f t="shared" si="1"/>
        <v>#VALUE!</v>
      </c>
      <c r="J16" s="88" t="e">
        <f>(('Copper Data'!W10+('Mixed Values'!$F15-1)*'Copper Data'!Y10)/('Mixed Values'!$F15))</f>
        <v>#VALUE!</v>
      </c>
      <c r="K16" s="88" t="str">
        <f>'100% Mix Criteria'!Y10</f>
        <v>*</v>
      </c>
      <c r="L16" s="88" t="e">
        <f t="shared" si="2"/>
        <v>#VALUE!</v>
      </c>
      <c r="M16" s="131"/>
      <c r="AC16" s="2"/>
      <c r="AD16" s="2"/>
    </row>
    <row r="17" spans="1:30">
      <c r="A17" s="87" t="str">
        <f>'Copper Data'!M11</f>
        <v>*</v>
      </c>
      <c r="B17" s="132" t="str">
        <f>'Copper Data'!W11</f>
        <v>*</v>
      </c>
      <c r="C17" s="132" t="str">
        <f>'Copper Data'!Y11</f>
        <v>*</v>
      </c>
      <c r="D17" s="88" t="e">
        <f>(('Copper Data'!W11+('Mixed Values'!$B16-1)*'Copper Data'!Y11)/'Mixed Values'!$B16)</f>
        <v>#VALUE!</v>
      </c>
      <c r="E17" s="88" t="str">
        <f>'ZID Criteria'!Y11</f>
        <v>*</v>
      </c>
      <c r="F17" s="88" t="e">
        <f t="shared" si="0"/>
        <v>#VALUE!</v>
      </c>
      <c r="G17" s="88" t="e">
        <f>(('Copper Data'!W11+('Mixed Values'!$C16-1)*'Copper Data'!Y11)/'Mixed Values'!$C16)</f>
        <v>#VALUE!</v>
      </c>
      <c r="H17" s="88" t="str">
        <f>'RMZ Criteria'!Y11</f>
        <v>*</v>
      </c>
      <c r="I17" s="88" t="e">
        <f t="shared" si="1"/>
        <v>#VALUE!</v>
      </c>
      <c r="J17" s="88" t="e">
        <f>(('Copper Data'!W11+('Mixed Values'!$F16-1)*'Copper Data'!Y11)/('Mixed Values'!$F16))</f>
        <v>#VALUE!</v>
      </c>
      <c r="K17" s="88" t="str">
        <f>'100% Mix Criteria'!Y11</f>
        <v>*</v>
      </c>
      <c r="L17" s="88" t="e">
        <f t="shared" si="2"/>
        <v>#VALUE!</v>
      </c>
      <c r="M17" s="131"/>
      <c r="AC17" s="2"/>
      <c r="AD17" s="2"/>
    </row>
    <row r="18" spans="1:30">
      <c r="A18" s="87" t="str">
        <f>'Copper Data'!M12</f>
        <v>*</v>
      </c>
      <c r="B18" s="132" t="str">
        <f>'Copper Data'!W12</f>
        <v>*</v>
      </c>
      <c r="C18" s="132" t="str">
        <f>'Copper Data'!Y12</f>
        <v>*</v>
      </c>
      <c r="D18" s="88" t="e">
        <f>(('Copper Data'!W12+('Mixed Values'!$B17-1)*'Copper Data'!Y12)/'Mixed Values'!$B17)</f>
        <v>#VALUE!</v>
      </c>
      <c r="E18" s="88" t="str">
        <f>'ZID Criteria'!Y12</f>
        <v>*</v>
      </c>
      <c r="F18" s="88" t="e">
        <f t="shared" si="0"/>
        <v>#VALUE!</v>
      </c>
      <c r="G18" s="88" t="e">
        <f>(('Copper Data'!W12+('Mixed Values'!$C17-1)*'Copper Data'!Y12)/'Mixed Values'!$C17)</f>
        <v>#VALUE!</v>
      </c>
      <c r="H18" s="88" t="str">
        <f>'RMZ Criteria'!Y12</f>
        <v>*</v>
      </c>
      <c r="I18" s="88" t="e">
        <f t="shared" si="1"/>
        <v>#VALUE!</v>
      </c>
      <c r="J18" s="88" t="e">
        <f>(('Copper Data'!W12+('Mixed Values'!$F17-1)*'Copper Data'!Y12)/('Mixed Values'!$F17))</f>
        <v>#VALUE!</v>
      </c>
      <c r="K18" s="88" t="str">
        <f>'100% Mix Criteria'!Y12</f>
        <v>*</v>
      </c>
      <c r="L18" s="88" t="e">
        <f t="shared" si="2"/>
        <v>#VALUE!</v>
      </c>
      <c r="M18" s="131"/>
      <c r="AC18" s="2"/>
      <c r="AD18" s="2"/>
    </row>
    <row r="19" spans="1:30">
      <c r="A19" s="87" t="str">
        <f>'Copper Data'!M13</f>
        <v>*</v>
      </c>
      <c r="B19" s="132" t="str">
        <f>'Copper Data'!W13</f>
        <v>*</v>
      </c>
      <c r="C19" s="132" t="str">
        <f>'Copper Data'!Y13</f>
        <v>*</v>
      </c>
      <c r="D19" s="88" t="e">
        <f>(('Copper Data'!W13+('Mixed Values'!$B18-1)*'Copper Data'!Y13)/'Mixed Values'!$B18)</f>
        <v>#VALUE!</v>
      </c>
      <c r="E19" s="88" t="str">
        <f>'ZID Criteria'!Y13</f>
        <v>*</v>
      </c>
      <c r="F19" s="88" t="e">
        <f t="shared" si="0"/>
        <v>#VALUE!</v>
      </c>
      <c r="G19" s="88" t="e">
        <f>(('Copper Data'!W13+('Mixed Values'!$C18-1)*'Copper Data'!Y13)/'Mixed Values'!$C18)</f>
        <v>#VALUE!</v>
      </c>
      <c r="H19" s="88" t="str">
        <f>'RMZ Criteria'!Y13</f>
        <v>*</v>
      </c>
      <c r="I19" s="88" t="e">
        <f t="shared" si="1"/>
        <v>#VALUE!</v>
      </c>
      <c r="J19" s="88" t="e">
        <f>(('Copper Data'!W13+('Mixed Values'!$F18-1)*'Copper Data'!Y13)/('Mixed Values'!$F18))</f>
        <v>#VALUE!</v>
      </c>
      <c r="K19" s="88" t="str">
        <f>'100% Mix Criteria'!Y13</f>
        <v>*</v>
      </c>
      <c r="L19" s="88" t="e">
        <f t="shared" si="2"/>
        <v>#VALUE!</v>
      </c>
      <c r="M19" s="131"/>
      <c r="AC19" s="2"/>
      <c r="AD19" s="2"/>
    </row>
    <row r="20" spans="1:30">
      <c r="A20" s="87" t="str">
        <f>'Copper Data'!M14</f>
        <v>*</v>
      </c>
      <c r="B20" s="132" t="str">
        <f>'Copper Data'!W14</f>
        <v>*</v>
      </c>
      <c r="C20" s="132" t="str">
        <f>'Copper Data'!Y14</f>
        <v>*</v>
      </c>
      <c r="D20" s="88" t="e">
        <f>(('Copper Data'!W14+('Mixed Values'!$B19-1)*'Copper Data'!Y14)/'Mixed Values'!$B19)</f>
        <v>#VALUE!</v>
      </c>
      <c r="E20" s="88" t="str">
        <f>'ZID Criteria'!Y14</f>
        <v>*</v>
      </c>
      <c r="F20" s="88" t="e">
        <f t="shared" si="0"/>
        <v>#VALUE!</v>
      </c>
      <c r="G20" s="88" t="e">
        <f>(('Copper Data'!W14+('Mixed Values'!$C19-1)*'Copper Data'!Y14)/'Mixed Values'!$C19)</f>
        <v>#VALUE!</v>
      </c>
      <c r="H20" s="88" t="str">
        <f>'RMZ Criteria'!Y14</f>
        <v>*</v>
      </c>
      <c r="I20" s="88" t="e">
        <f t="shared" si="1"/>
        <v>#VALUE!</v>
      </c>
      <c r="J20" s="88" t="e">
        <f>(('Copper Data'!W14+('Mixed Values'!$F19-1)*'Copper Data'!Y14)/('Mixed Values'!$F19))</f>
        <v>#VALUE!</v>
      </c>
      <c r="K20" s="88" t="str">
        <f>'100% Mix Criteria'!Y14</f>
        <v>*</v>
      </c>
      <c r="L20" s="88" t="e">
        <f t="shared" si="2"/>
        <v>#VALUE!</v>
      </c>
      <c r="M20" s="131"/>
      <c r="AC20" s="2"/>
      <c r="AD20" s="2"/>
    </row>
    <row r="21" spans="1:30">
      <c r="A21" s="87" t="str">
        <f>'Copper Data'!M15</f>
        <v>*</v>
      </c>
      <c r="B21" s="132" t="str">
        <f>'Copper Data'!W15</f>
        <v>*</v>
      </c>
      <c r="C21" s="132" t="str">
        <f>'Copper Data'!Y15</f>
        <v>*</v>
      </c>
      <c r="D21" s="88" t="e">
        <f>(('Copper Data'!W15+('Mixed Values'!$B20-1)*'Copper Data'!Y15)/'Mixed Values'!$B20)</f>
        <v>#VALUE!</v>
      </c>
      <c r="E21" s="88" t="str">
        <f>'ZID Criteria'!Y15</f>
        <v>*</v>
      </c>
      <c r="F21" s="88" t="e">
        <f t="shared" si="0"/>
        <v>#VALUE!</v>
      </c>
      <c r="G21" s="88" t="e">
        <f>(('Copper Data'!W15+('Mixed Values'!$C20-1)*'Copper Data'!Y15)/'Mixed Values'!$C20)</f>
        <v>#VALUE!</v>
      </c>
      <c r="H21" s="88" t="str">
        <f>'RMZ Criteria'!Y15</f>
        <v>*</v>
      </c>
      <c r="I21" s="88" t="e">
        <f t="shared" si="1"/>
        <v>#VALUE!</v>
      </c>
      <c r="J21" s="88" t="e">
        <f>(('Copper Data'!W15+('Mixed Values'!$F20-1)*'Copper Data'!Y15)/('Mixed Values'!$F20))</f>
        <v>#VALUE!</v>
      </c>
      <c r="K21" s="88" t="str">
        <f>'100% Mix Criteria'!Y15</f>
        <v>*</v>
      </c>
      <c r="L21" s="88" t="e">
        <f t="shared" si="2"/>
        <v>#VALUE!</v>
      </c>
      <c r="M21" s="131"/>
      <c r="AC21" s="2"/>
      <c r="AD21" s="2"/>
    </row>
    <row r="22" spans="1:30">
      <c r="A22" s="87" t="str">
        <f>'Copper Data'!M16</f>
        <v>*</v>
      </c>
      <c r="B22" s="132" t="str">
        <f>'Copper Data'!W16</f>
        <v>*</v>
      </c>
      <c r="C22" s="132" t="str">
        <f>'Copper Data'!Y16</f>
        <v>*</v>
      </c>
      <c r="D22" s="88" t="e">
        <f>(('Copper Data'!W16+('Mixed Values'!$B21-1)*'Copper Data'!Y16)/'Mixed Values'!$B21)</f>
        <v>#VALUE!</v>
      </c>
      <c r="E22" s="88" t="str">
        <f>'ZID Criteria'!Y16</f>
        <v>*</v>
      </c>
      <c r="F22" s="88" t="e">
        <f t="shared" si="0"/>
        <v>#VALUE!</v>
      </c>
      <c r="G22" s="88" t="e">
        <f>(('Copper Data'!W16+('Mixed Values'!$C21-1)*'Copper Data'!Y16)/'Mixed Values'!$C21)</f>
        <v>#VALUE!</v>
      </c>
      <c r="H22" s="88" t="str">
        <f>'RMZ Criteria'!Y16</f>
        <v>*</v>
      </c>
      <c r="I22" s="88" t="e">
        <f t="shared" si="1"/>
        <v>#VALUE!</v>
      </c>
      <c r="J22" s="88" t="e">
        <f>(('Copper Data'!W16+('Mixed Values'!$F21-1)*'Copper Data'!Y16)/('Mixed Values'!$F21))</f>
        <v>#VALUE!</v>
      </c>
      <c r="K22" s="88" t="str">
        <f>'100% Mix Criteria'!Y16</f>
        <v>*</v>
      </c>
      <c r="L22" s="88" t="e">
        <f t="shared" si="2"/>
        <v>#VALUE!</v>
      </c>
      <c r="M22" s="131"/>
      <c r="AC22" s="2"/>
      <c r="AD22" s="2"/>
    </row>
    <row r="23" spans="1:30">
      <c r="A23" s="87" t="str">
        <f>'Copper Data'!M17</f>
        <v>*</v>
      </c>
      <c r="B23" s="132" t="str">
        <f>'Copper Data'!W17</f>
        <v>*</v>
      </c>
      <c r="C23" s="132" t="str">
        <f>'Copper Data'!Y17</f>
        <v>*</v>
      </c>
      <c r="D23" s="88" t="e">
        <f>(('Copper Data'!W17+('Mixed Values'!$B22-1)*'Copper Data'!Y17)/'Mixed Values'!$B22)</f>
        <v>#VALUE!</v>
      </c>
      <c r="E23" s="88" t="str">
        <f>'ZID Criteria'!Y17</f>
        <v>*</v>
      </c>
      <c r="F23" s="88" t="e">
        <f t="shared" si="0"/>
        <v>#VALUE!</v>
      </c>
      <c r="G23" s="88" t="e">
        <f>(('Copper Data'!W17+('Mixed Values'!$C22-1)*'Copper Data'!Y17)/'Mixed Values'!$C22)</f>
        <v>#VALUE!</v>
      </c>
      <c r="H23" s="88" t="str">
        <f>'RMZ Criteria'!Y17</f>
        <v>*</v>
      </c>
      <c r="I23" s="88" t="e">
        <f t="shared" si="1"/>
        <v>#VALUE!</v>
      </c>
      <c r="J23" s="88" t="e">
        <f>(('Copper Data'!W17+('Mixed Values'!$F22-1)*'Copper Data'!Y17)/('Mixed Values'!$F22))</f>
        <v>#VALUE!</v>
      </c>
      <c r="K23" s="88" t="str">
        <f>'100% Mix Criteria'!Y17</f>
        <v>*</v>
      </c>
      <c r="L23" s="88" t="e">
        <f t="shared" si="2"/>
        <v>#VALUE!</v>
      </c>
      <c r="M23" s="131"/>
      <c r="AC23" s="2"/>
      <c r="AD23" s="2"/>
    </row>
    <row r="24" spans="1:30">
      <c r="A24" s="87" t="str">
        <f>'Copper Data'!M18</f>
        <v>*</v>
      </c>
      <c r="B24" s="132" t="str">
        <f>'Copper Data'!W18</f>
        <v>*</v>
      </c>
      <c r="C24" s="132" t="str">
        <f>'Copper Data'!Y18</f>
        <v>*</v>
      </c>
      <c r="D24" s="88" t="e">
        <f>(('Copper Data'!W18+('Mixed Values'!$B23-1)*'Copper Data'!Y18)/'Mixed Values'!$B23)</f>
        <v>#VALUE!</v>
      </c>
      <c r="E24" s="88" t="str">
        <f>'ZID Criteria'!Y18</f>
        <v>*</v>
      </c>
      <c r="F24" s="88" t="e">
        <f t="shared" si="0"/>
        <v>#VALUE!</v>
      </c>
      <c r="G24" s="88" t="e">
        <f>(('Copper Data'!W18+('Mixed Values'!$C23-1)*'Copper Data'!Y18)/'Mixed Values'!$C23)</f>
        <v>#VALUE!</v>
      </c>
      <c r="H24" s="88" t="str">
        <f>'RMZ Criteria'!Y18</f>
        <v>*</v>
      </c>
      <c r="I24" s="88" t="e">
        <f t="shared" si="1"/>
        <v>#VALUE!</v>
      </c>
      <c r="J24" s="88" t="e">
        <f>(('Copper Data'!W18+('Mixed Values'!$F23-1)*'Copper Data'!Y18)/('Mixed Values'!$F23))</f>
        <v>#VALUE!</v>
      </c>
      <c r="K24" s="88" t="str">
        <f>'100% Mix Criteria'!Y18</f>
        <v>*</v>
      </c>
      <c r="L24" s="88" t="e">
        <f t="shared" si="2"/>
        <v>#VALUE!</v>
      </c>
      <c r="M24" s="131"/>
      <c r="AC24" s="2"/>
      <c r="AD24" s="2"/>
    </row>
    <row r="25" spans="1:30">
      <c r="A25" s="87" t="str">
        <f>'Copper Data'!M19</f>
        <v>*</v>
      </c>
      <c r="B25" s="132" t="str">
        <f>'Copper Data'!W19</f>
        <v>*</v>
      </c>
      <c r="C25" s="132" t="str">
        <f>'Copper Data'!Y19</f>
        <v>*</v>
      </c>
      <c r="D25" s="88" t="e">
        <f>(('Copper Data'!W19+('Mixed Values'!$B24-1)*'Copper Data'!Y19)/'Mixed Values'!$B24)</f>
        <v>#VALUE!</v>
      </c>
      <c r="E25" s="88" t="str">
        <f>'ZID Criteria'!Y19</f>
        <v>*</v>
      </c>
      <c r="F25" s="88" t="e">
        <f t="shared" si="0"/>
        <v>#VALUE!</v>
      </c>
      <c r="G25" s="88" t="e">
        <f>(('Copper Data'!W19+('Mixed Values'!$C24-1)*'Copper Data'!Y19)/'Mixed Values'!$C24)</f>
        <v>#VALUE!</v>
      </c>
      <c r="H25" s="88" t="str">
        <f>'RMZ Criteria'!Y19</f>
        <v>*</v>
      </c>
      <c r="I25" s="88" t="e">
        <f t="shared" si="1"/>
        <v>#VALUE!</v>
      </c>
      <c r="J25" s="88" t="e">
        <f>(('Copper Data'!W19+('Mixed Values'!$F24-1)*'Copper Data'!Y19)/('Mixed Values'!$F24))</f>
        <v>#VALUE!</v>
      </c>
      <c r="K25" s="88" t="str">
        <f>'100% Mix Criteria'!Y19</f>
        <v>*</v>
      </c>
      <c r="L25" s="88" t="e">
        <f t="shared" si="2"/>
        <v>#VALUE!</v>
      </c>
      <c r="M25" s="131"/>
      <c r="AC25" s="2"/>
      <c r="AD25" s="2"/>
    </row>
    <row r="26" spans="1:30">
      <c r="A26" s="87" t="str">
        <f>'Copper Data'!M20</f>
        <v>*</v>
      </c>
      <c r="B26" s="132" t="str">
        <f>'Copper Data'!W20</f>
        <v>*</v>
      </c>
      <c r="C26" s="132" t="str">
        <f>'Copper Data'!Y20</f>
        <v>*</v>
      </c>
      <c r="D26" s="88" t="e">
        <f>(('Copper Data'!W20+('Mixed Values'!$B25-1)*'Copper Data'!Y20)/'Mixed Values'!$B25)</f>
        <v>#VALUE!</v>
      </c>
      <c r="E26" s="88" t="str">
        <f>'ZID Criteria'!Y20</f>
        <v>*</v>
      </c>
      <c r="F26" s="88" t="e">
        <f t="shared" si="0"/>
        <v>#VALUE!</v>
      </c>
      <c r="G26" s="88" t="e">
        <f>(('Copper Data'!W20+('Mixed Values'!$C25-1)*'Copper Data'!Y20)/'Mixed Values'!$C25)</f>
        <v>#VALUE!</v>
      </c>
      <c r="H26" s="88" t="str">
        <f>'RMZ Criteria'!Y20</f>
        <v>*</v>
      </c>
      <c r="I26" s="88" t="e">
        <f t="shared" si="1"/>
        <v>#VALUE!</v>
      </c>
      <c r="J26" s="88" t="e">
        <f>(('Copper Data'!W20+('Mixed Values'!$F25-1)*'Copper Data'!Y20)/('Mixed Values'!$F25))</f>
        <v>#VALUE!</v>
      </c>
      <c r="K26" s="88" t="str">
        <f>'100% Mix Criteria'!Y20</f>
        <v>*</v>
      </c>
      <c r="L26" s="88" t="e">
        <f t="shared" si="2"/>
        <v>#VALUE!</v>
      </c>
      <c r="M26" s="131"/>
      <c r="AC26" s="2"/>
      <c r="AD26" s="2"/>
    </row>
    <row r="27" spans="1:30">
      <c r="A27" s="87" t="str">
        <f>'Copper Data'!M21</f>
        <v>*</v>
      </c>
      <c r="B27" s="132" t="str">
        <f>'Copper Data'!W21</f>
        <v>*</v>
      </c>
      <c r="C27" s="132" t="str">
        <f>'Copper Data'!Y21</f>
        <v>*</v>
      </c>
      <c r="D27" s="88" t="e">
        <f>(('Copper Data'!W21+('Mixed Values'!$B26-1)*'Copper Data'!Y21)/'Mixed Values'!$B26)</f>
        <v>#VALUE!</v>
      </c>
      <c r="E27" s="88" t="str">
        <f>'ZID Criteria'!Y21</f>
        <v>*</v>
      </c>
      <c r="F27" s="88" t="e">
        <f t="shared" si="0"/>
        <v>#VALUE!</v>
      </c>
      <c r="G27" s="88" t="e">
        <f>(('Copper Data'!W21+('Mixed Values'!$C26-1)*'Copper Data'!Y21)/'Mixed Values'!$C26)</f>
        <v>#VALUE!</v>
      </c>
      <c r="H27" s="88" t="str">
        <f>'RMZ Criteria'!Y21</f>
        <v>*</v>
      </c>
      <c r="I27" s="88" t="e">
        <f t="shared" si="1"/>
        <v>#VALUE!</v>
      </c>
      <c r="J27" s="88" t="e">
        <f>(('Copper Data'!W21+('Mixed Values'!$F26-1)*'Copper Data'!Y21)/('Mixed Values'!$F26))</f>
        <v>#VALUE!</v>
      </c>
      <c r="K27" s="88" t="str">
        <f>'100% Mix Criteria'!Y21</f>
        <v>*</v>
      </c>
      <c r="L27" s="88" t="e">
        <f t="shared" si="2"/>
        <v>#VALUE!</v>
      </c>
      <c r="M27" s="131"/>
      <c r="AC27" s="2"/>
      <c r="AD27" s="2"/>
    </row>
    <row r="28" spans="1:30">
      <c r="A28" s="87" t="str">
        <f>'Copper Data'!M22</f>
        <v>*</v>
      </c>
      <c r="B28" s="132" t="str">
        <f>'Copper Data'!W22</f>
        <v>*</v>
      </c>
      <c r="C28" s="132" t="str">
        <f>'Copper Data'!Y22</f>
        <v>*</v>
      </c>
      <c r="D28" s="88" t="e">
        <f>(('Copper Data'!W22+('Mixed Values'!$B27-1)*'Copper Data'!Y22)/'Mixed Values'!$B27)</f>
        <v>#VALUE!</v>
      </c>
      <c r="E28" s="88" t="str">
        <f>'ZID Criteria'!Y22</f>
        <v>*</v>
      </c>
      <c r="F28" s="88" t="e">
        <f t="shared" si="0"/>
        <v>#VALUE!</v>
      </c>
      <c r="G28" s="88" t="e">
        <f>(('Copper Data'!W22+('Mixed Values'!$C27-1)*'Copper Data'!Y22)/'Mixed Values'!$C27)</f>
        <v>#VALUE!</v>
      </c>
      <c r="H28" s="88" t="str">
        <f>'RMZ Criteria'!Y22</f>
        <v>*</v>
      </c>
      <c r="I28" s="88" t="e">
        <f t="shared" si="1"/>
        <v>#VALUE!</v>
      </c>
      <c r="J28" s="88" t="e">
        <f>(('Copper Data'!W22+('Mixed Values'!$F27-1)*'Copper Data'!Y22)/('Mixed Values'!$F27))</f>
        <v>#VALUE!</v>
      </c>
      <c r="K28" s="88" t="str">
        <f>'100% Mix Criteria'!Y22</f>
        <v>*</v>
      </c>
      <c r="L28" s="88" t="e">
        <f t="shared" si="2"/>
        <v>#VALUE!</v>
      </c>
      <c r="M28" s="131"/>
      <c r="AC28" s="2"/>
      <c r="AD28" s="2"/>
    </row>
    <row r="29" spans="1:30">
      <c r="A29" s="87" t="str">
        <f>'Copper Data'!M23</f>
        <v>*</v>
      </c>
      <c r="B29" s="132" t="str">
        <f>'Copper Data'!W23</f>
        <v>*</v>
      </c>
      <c r="C29" s="132" t="str">
        <f>'Copper Data'!Y23</f>
        <v>*</v>
      </c>
      <c r="D29" s="88" t="e">
        <f>(('Copper Data'!W23+('Mixed Values'!$B28-1)*'Copper Data'!Y23)/'Mixed Values'!$B28)</f>
        <v>#VALUE!</v>
      </c>
      <c r="E29" s="88" t="str">
        <f>'ZID Criteria'!Y23</f>
        <v>*</v>
      </c>
      <c r="F29" s="88" t="e">
        <f t="shared" si="0"/>
        <v>#VALUE!</v>
      </c>
      <c r="G29" s="88" t="e">
        <f>(('Copper Data'!W23+('Mixed Values'!$C28-1)*'Copper Data'!Y23)/'Mixed Values'!$C28)</f>
        <v>#VALUE!</v>
      </c>
      <c r="H29" s="88" t="str">
        <f>'RMZ Criteria'!Y23</f>
        <v>*</v>
      </c>
      <c r="I29" s="88" t="e">
        <f t="shared" si="1"/>
        <v>#VALUE!</v>
      </c>
      <c r="J29" s="88" t="e">
        <f>(('Copper Data'!W23+('Mixed Values'!$F28-1)*'Copper Data'!Y23)/('Mixed Values'!$F28))</f>
        <v>#VALUE!</v>
      </c>
      <c r="K29" s="88" t="str">
        <f>'100% Mix Criteria'!Y23</f>
        <v>*</v>
      </c>
      <c r="L29" s="88" t="e">
        <f t="shared" si="2"/>
        <v>#VALUE!</v>
      </c>
      <c r="M29" s="131"/>
      <c r="AC29" s="2"/>
      <c r="AD29" s="2"/>
    </row>
    <row r="30" spans="1:30">
      <c r="A30" s="87" t="str">
        <f>'Copper Data'!M24</f>
        <v>*</v>
      </c>
      <c r="B30" s="132" t="str">
        <f>'Copper Data'!W24</f>
        <v>*</v>
      </c>
      <c r="C30" s="132" t="str">
        <f>'Copper Data'!Y24</f>
        <v>*</v>
      </c>
      <c r="D30" s="88" t="e">
        <f>(('Copper Data'!W24+('Mixed Values'!$B29-1)*'Copper Data'!Y24)/'Mixed Values'!$B29)</f>
        <v>#VALUE!</v>
      </c>
      <c r="E30" s="88" t="str">
        <f>'ZID Criteria'!Y24</f>
        <v>*</v>
      </c>
      <c r="F30" s="88" t="e">
        <f t="shared" si="0"/>
        <v>#VALUE!</v>
      </c>
      <c r="G30" s="88" t="e">
        <f>(('Copper Data'!W24+('Mixed Values'!$C29-1)*'Copper Data'!Y24)/'Mixed Values'!$C29)</f>
        <v>#VALUE!</v>
      </c>
      <c r="H30" s="88" t="str">
        <f>'RMZ Criteria'!Y24</f>
        <v>*</v>
      </c>
      <c r="I30" s="88" t="e">
        <f t="shared" si="1"/>
        <v>#VALUE!</v>
      </c>
      <c r="J30" s="88" t="e">
        <f>(('Copper Data'!W24+('Mixed Values'!$F29-1)*'Copper Data'!Y24)/('Mixed Values'!$F29))</f>
        <v>#VALUE!</v>
      </c>
      <c r="K30" s="88" t="str">
        <f>'100% Mix Criteria'!Y24</f>
        <v>*</v>
      </c>
      <c r="L30" s="88" t="e">
        <f t="shared" si="2"/>
        <v>#VALUE!</v>
      </c>
      <c r="M30" s="131"/>
      <c r="AC30" s="2"/>
      <c r="AD30" s="2"/>
    </row>
    <row r="31" spans="1:30">
      <c r="A31" s="87" t="str">
        <f>'Copper Data'!M25</f>
        <v>*</v>
      </c>
      <c r="B31" s="132" t="str">
        <f>'Copper Data'!W25</f>
        <v>*</v>
      </c>
      <c r="C31" s="132" t="str">
        <f>'Copper Data'!Y25</f>
        <v>*</v>
      </c>
      <c r="D31" s="88" t="e">
        <f>(('Copper Data'!W25+('Mixed Values'!$B30-1)*'Copper Data'!Y25)/'Mixed Values'!$B30)</f>
        <v>#VALUE!</v>
      </c>
      <c r="E31" s="88" t="str">
        <f>'ZID Criteria'!Y25</f>
        <v>*</v>
      </c>
      <c r="F31" s="88" t="e">
        <f t="shared" si="0"/>
        <v>#VALUE!</v>
      </c>
      <c r="G31" s="88" t="e">
        <f>(('Copper Data'!W25+('Mixed Values'!$C30-1)*'Copper Data'!Y25)/'Mixed Values'!$C30)</f>
        <v>#VALUE!</v>
      </c>
      <c r="H31" s="88" t="str">
        <f>'RMZ Criteria'!Y25</f>
        <v>*</v>
      </c>
      <c r="I31" s="88" t="e">
        <f t="shared" si="1"/>
        <v>#VALUE!</v>
      </c>
      <c r="J31" s="88" t="e">
        <f>(('Copper Data'!W25+('Mixed Values'!$F30-1)*'Copper Data'!Y25)/('Mixed Values'!$F30))</f>
        <v>#VALUE!</v>
      </c>
      <c r="K31" s="88" t="str">
        <f>'100% Mix Criteria'!Y25</f>
        <v>*</v>
      </c>
      <c r="L31" s="88" t="e">
        <f t="shared" si="2"/>
        <v>#VALUE!</v>
      </c>
      <c r="M31" s="131"/>
      <c r="AC31" s="2"/>
      <c r="AD31" s="2"/>
    </row>
    <row r="32" spans="1:30">
      <c r="A32" s="87" t="str">
        <f>'Copper Data'!M26</f>
        <v>*</v>
      </c>
      <c r="B32" s="132" t="str">
        <f>'Copper Data'!W26</f>
        <v>*</v>
      </c>
      <c r="C32" s="132" t="str">
        <f>'Copper Data'!Y26</f>
        <v>*</v>
      </c>
      <c r="D32" s="88" t="e">
        <f>(('Copper Data'!W26+('Mixed Values'!$B31-1)*'Copper Data'!Y26)/'Mixed Values'!$B31)</f>
        <v>#VALUE!</v>
      </c>
      <c r="E32" s="88" t="str">
        <f>'ZID Criteria'!Y26</f>
        <v>*</v>
      </c>
      <c r="F32" s="88" t="e">
        <f t="shared" si="0"/>
        <v>#VALUE!</v>
      </c>
      <c r="G32" s="88" t="e">
        <f>(('Copper Data'!W26+('Mixed Values'!$C31-1)*'Copper Data'!Y26)/'Mixed Values'!$C31)</f>
        <v>#VALUE!</v>
      </c>
      <c r="H32" s="88" t="str">
        <f>'RMZ Criteria'!Y26</f>
        <v>*</v>
      </c>
      <c r="I32" s="88" t="e">
        <f t="shared" si="1"/>
        <v>#VALUE!</v>
      </c>
      <c r="J32" s="88" t="e">
        <f>(('Copper Data'!W26+('Mixed Values'!$F31-1)*'Copper Data'!Y26)/('Mixed Values'!$F31))</f>
        <v>#VALUE!</v>
      </c>
      <c r="K32" s="88" t="str">
        <f>'100% Mix Criteria'!Y26</f>
        <v>*</v>
      </c>
      <c r="L32" s="88" t="e">
        <f t="shared" si="2"/>
        <v>#VALUE!</v>
      </c>
      <c r="M32" s="131"/>
      <c r="AC32" s="2"/>
      <c r="AD32" s="2"/>
    </row>
    <row r="33" spans="1:30">
      <c r="A33" s="87" t="str">
        <f>'Copper Data'!M27</f>
        <v>*</v>
      </c>
      <c r="B33" s="132" t="str">
        <f>'Copper Data'!W27</f>
        <v>*</v>
      </c>
      <c r="C33" s="132" t="str">
        <f>'Copper Data'!Y27</f>
        <v>*</v>
      </c>
      <c r="D33" s="88" t="e">
        <f>(('Copper Data'!W27+('Mixed Values'!$B32-1)*'Copper Data'!Y27)/'Mixed Values'!$B32)</f>
        <v>#VALUE!</v>
      </c>
      <c r="E33" s="88" t="str">
        <f>'ZID Criteria'!Y27</f>
        <v>*</v>
      </c>
      <c r="F33" s="88" t="e">
        <f t="shared" si="0"/>
        <v>#VALUE!</v>
      </c>
      <c r="G33" s="88" t="e">
        <f>(('Copper Data'!W27+('Mixed Values'!$C32-1)*'Copper Data'!Y27)/'Mixed Values'!$C32)</f>
        <v>#VALUE!</v>
      </c>
      <c r="H33" s="88" t="str">
        <f>'RMZ Criteria'!Y27</f>
        <v>*</v>
      </c>
      <c r="I33" s="88" t="e">
        <f t="shared" si="1"/>
        <v>#VALUE!</v>
      </c>
      <c r="J33" s="88" t="e">
        <f>(('Copper Data'!W27+('Mixed Values'!$F32-1)*'Copper Data'!Y27)/('Mixed Values'!$F32))</f>
        <v>#VALUE!</v>
      </c>
      <c r="K33" s="88" t="str">
        <f>'100% Mix Criteria'!Y27</f>
        <v>*</v>
      </c>
      <c r="L33" s="88" t="e">
        <f t="shared" si="2"/>
        <v>#VALUE!</v>
      </c>
      <c r="M33" s="131"/>
      <c r="AC33" s="2"/>
      <c r="AD33" s="2"/>
    </row>
    <row r="34" spans="1:30">
      <c r="A34" s="87" t="str">
        <f>'Copper Data'!M28</f>
        <v>*</v>
      </c>
      <c r="B34" s="132" t="str">
        <f>'Copper Data'!W28</f>
        <v>*</v>
      </c>
      <c r="C34" s="132" t="str">
        <f>'Copper Data'!Y28</f>
        <v>*</v>
      </c>
      <c r="D34" s="88" t="e">
        <f>(('Copper Data'!W28+('Mixed Values'!$B33-1)*'Copper Data'!Y28)/'Mixed Values'!$B33)</f>
        <v>#VALUE!</v>
      </c>
      <c r="E34" s="88" t="str">
        <f>'ZID Criteria'!Y28</f>
        <v>*</v>
      </c>
      <c r="F34" s="88" t="e">
        <f t="shared" si="0"/>
        <v>#VALUE!</v>
      </c>
      <c r="G34" s="88" t="e">
        <f>(('Copper Data'!W28+('Mixed Values'!$C33-1)*'Copper Data'!Y28)/'Mixed Values'!$C33)</f>
        <v>#VALUE!</v>
      </c>
      <c r="H34" s="88" t="str">
        <f>'RMZ Criteria'!Y28</f>
        <v>*</v>
      </c>
      <c r="I34" s="88" t="e">
        <f t="shared" si="1"/>
        <v>#VALUE!</v>
      </c>
      <c r="J34" s="88" t="e">
        <f>(('Copper Data'!W28+('Mixed Values'!$F33-1)*'Copper Data'!Y28)/('Mixed Values'!$F33))</f>
        <v>#VALUE!</v>
      </c>
      <c r="K34" s="88" t="str">
        <f>'100% Mix Criteria'!Y28</f>
        <v>*</v>
      </c>
      <c r="L34" s="88" t="e">
        <f t="shared" si="2"/>
        <v>#VALUE!</v>
      </c>
      <c r="M34" s="131"/>
      <c r="AC34" s="2"/>
      <c r="AD34" s="2"/>
    </row>
    <row r="35" spans="1:30">
      <c r="A35" s="87" t="str">
        <f>'Copper Data'!M29</f>
        <v>*</v>
      </c>
      <c r="B35" s="132" t="str">
        <f>'Copper Data'!W29</f>
        <v>*</v>
      </c>
      <c r="C35" s="132" t="str">
        <f>'Copper Data'!Y29</f>
        <v>*</v>
      </c>
      <c r="D35" s="88" t="e">
        <f>(('Copper Data'!W29+('Mixed Values'!$B34-1)*'Copper Data'!Y29)/'Mixed Values'!$B34)</f>
        <v>#VALUE!</v>
      </c>
      <c r="E35" s="88" t="str">
        <f>'ZID Criteria'!Y29</f>
        <v>*</v>
      </c>
      <c r="F35" s="88" t="e">
        <f t="shared" si="0"/>
        <v>#VALUE!</v>
      </c>
      <c r="G35" s="88" t="e">
        <f>(('Copper Data'!W29+('Mixed Values'!$C34-1)*'Copper Data'!Y29)/'Mixed Values'!$C34)</f>
        <v>#VALUE!</v>
      </c>
      <c r="H35" s="88" t="str">
        <f>'RMZ Criteria'!Y29</f>
        <v>*</v>
      </c>
      <c r="I35" s="88" t="e">
        <f t="shared" si="1"/>
        <v>#VALUE!</v>
      </c>
      <c r="J35" s="88" t="e">
        <f>(('Copper Data'!W29+('Mixed Values'!$F34-1)*'Copper Data'!Y29)/('Mixed Values'!$F34))</f>
        <v>#VALUE!</v>
      </c>
      <c r="K35" s="88" t="str">
        <f>'100% Mix Criteria'!Y29</f>
        <v>*</v>
      </c>
      <c r="L35" s="88" t="e">
        <f t="shared" si="2"/>
        <v>#VALUE!</v>
      </c>
      <c r="M35" s="131"/>
      <c r="AC35" s="2"/>
      <c r="AD35" s="2"/>
    </row>
    <row r="36" spans="1:30">
      <c r="A36" s="87" t="str">
        <f>'Copper Data'!M30</f>
        <v>*</v>
      </c>
      <c r="B36" s="132" t="str">
        <f>'Copper Data'!W30</f>
        <v>*</v>
      </c>
      <c r="C36" s="132" t="str">
        <f>'Copper Data'!Y30</f>
        <v>*</v>
      </c>
      <c r="D36" s="88" t="e">
        <f>(('Copper Data'!W30+('Mixed Values'!$B35-1)*'Copper Data'!Y30)/'Mixed Values'!$B35)</f>
        <v>#VALUE!</v>
      </c>
      <c r="E36" s="88" t="str">
        <f>'ZID Criteria'!Y30</f>
        <v>*</v>
      </c>
      <c r="F36" s="88" t="e">
        <f t="shared" si="0"/>
        <v>#VALUE!</v>
      </c>
      <c r="G36" s="88" t="e">
        <f>(('Copper Data'!W30+('Mixed Values'!$C35-1)*'Copper Data'!Y30)/'Mixed Values'!$C35)</f>
        <v>#VALUE!</v>
      </c>
      <c r="H36" s="88" t="str">
        <f>'RMZ Criteria'!Y30</f>
        <v>*</v>
      </c>
      <c r="I36" s="88" t="e">
        <f t="shared" si="1"/>
        <v>#VALUE!</v>
      </c>
      <c r="J36" s="88" t="e">
        <f>(('Copper Data'!W30+('Mixed Values'!$F35-1)*'Copper Data'!Y30)/('Mixed Values'!$F35))</f>
        <v>#VALUE!</v>
      </c>
      <c r="K36" s="88" t="str">
        <f>'100% Mix Criteria'!Y30</f>
        <v>*</v>
      </c>
      <c r="L36" s="88" t="e">
        <f t="shared" si="2"/>
        <v>#VALUE!</v>
      </c>
      <c r="M36" s="131"/>
      <c r="AC36" s="2"/>
      <c r="AD36" s="2"/>
    </row>
    <row r="37" spans="1:30" s="2" customFormat="1">
      <c r="A37" s="87" t="str">
        <f>'Copper Data'!M31</f>
        <v>*</v>
      </c>
      <c r="B37" s="132" t="str">
        <f>'Copper Data'!W31</f>
        <v>*</v>
      </c>
      <c r="C37" s="132" t="str">
        <f>'Copper Data'!Y31</f>
        <v>*</v>
      </c>
      <c r="D37" s="88" t="e">
        <f>(('Copper Data'!W31+('Mixed Values'!$B36-1)*'Copper Data'!Y31)/'Mixed Values'!$B36)</f>
        <v>#VALUE!</v>
      </c>
      <c r="E37" s="88" t="str">
        <f>'ZID Criteria'!Y31</f>
        <v>*</v>
      </c>
      <c r="F37" s="88" t="e">
        <f t="shared" si="0"/>
        <v>#VALUE!</v>
      </c>
      <c r="G37" s="88" t="e">
        <f>(('Copper Data'!W31+('Mixed Values'!$C36-1)*'Copper Data'!Y31)/'Mixed Values'!$C36)</f>
        <v>#VALUE!</v>
      </c>
      <c r="H37" s="88" t="str">
        <f>'RMZ Criteria'!Y31</f>
        <v>*</v>
      </c>
      <c r="I37" s="88" t="e">
        <f t="shared" si="1"/>
        <v>#VALUE!</v>
      </c>
      <c r="J37" s="88" t="e">
        <f>(('Copper Data'!W31+('Mixed Values'!$F36-1)*'Copper Data'!Y31)/('Mixed Values'!$F36))</f>
        <v>#VALUE!</v>
      </c>
      <c r="K37" s="88" t="str">
        <f>'100% Mix Criteria'!Y31</f>
        <v>*</v>
      </c>
      <c r="L37" s="88" t="e">
        <f t="shared" si="2"/>
        <v>#VALUE!</v>
      </c>
      <c r="M37" s="131"/>
    </row>
    <row r="38" spans="1:30" s="2" customFormat="1">
      <c r="A38" s="87" t="str">
        <f>'Copper Data'!M32</f>
        <v>*</v>
      </c>
      <c r="B38" s="132" t="str">
        <f>'Copper Data'!W32</f>
        <v>*</v>
      </c>
      <c r="C38" s="132" t="str">
        <f>'Copper Data'!Y32</f>
        <v>*</v>
      </c>
      <c r="D38" s="88" t="e">
        <f>(('Copper Data'!W32+('Mixed Values'!$B37-1)*'Copper Data'!Y32)/'Mixed Values'!$B37)</f>
        <v>#VALUE!</v>
      </c>
      <c r="E38" s="88" t="str">
        <f>'ZID Criteria'!Y32</f>
        <v>*</v>
      </c>
      <c r="F38" s="88" t="e">
        <f t="shared" si="0"/>
        <v>#VALUE!</v>
      </c>
      <c r="G38" s="88" t="e">
        <f>(('Copper Data'!W32+('Mixed Values'!$C37-1)*'Copper Data'!Y32)/'Mixed Values'!$C37)</f>
        <v>#VALUE!</v>
      </c>
      <c r="H38" s="88" t="str">
        <f>'RMZ Criteria'!Y32</f>
        <v>*</v>
      </c>
      <c r="I38" s="88" t="e">
        <f t="shared" si="1"/>
        <v>#VALUE!</v>
      </c>
      <c r="J38" s="88" t="e">
        <f>(('Copper Data'!W32+('Mixed Values'!$F37-1)*'Copper Data'!Y32)/('Mixed Values'!$F37))</f>
        <v>#VALUE!</v>
      </c>
      <c r="K38" s="88" t="str">
        <f>'100% Mix Criteria'!Y32</f>
        <v>*</v>
      </c>
      <c r="L38" s="88" t="e">
        <f t="shared" si="2"/>
        <v>#VALUE!</v>
      </c>
      <c r="M38" s="131"/>
    </row>
    <row r="39" spans="1:30" s="2" customFormat="1">
      <c r="A39" s="87" t="str">
        <f>'Copper Data'!M33</f>
        <v>*</v>
      </c>
      <c r="B39" s="132" t="str">
        <f>'Copper Data'!W33</f>
        <v>*</v>
      </c>
      <c r="C39" s="132" t="str">
        <f>'Copper Data'!Y33</f>
        <v>*</v>
      </c>
      <c r="D39" s="88" t="e">
        <f>(('Copper Data'!W33+('Mixed Values'!$B38-1)*'Copper Data'!Y33)/'Mixed Values'!$B38)</f>
        <v>#VALUE!</v>
      </c>
      <c r="E39" s="88" t="str">
        <f>'ZID Criteria'!Y33</f>
        <v>*</v>
      </c>
      <c r="F39" s="88" t="e">
        <f t="shared" si="0"/>
        <v>#VALUE!</v>
      </c>
      <c r="G39" s="88" t="e">
        <f>(('Copper Data'!W33+('Mixed Values'!$C38-1)*'Copper Data'!Y33)/'Mixed Values'!$C38)</f>
        <v>#VALUE!</v>
      </c>
      <c r="H39" s="88" t="str">
        <f>'RMZ Criteria'!Y33</f>
        <v>*</v>
      </c>
      <c r="I39" s="88" t="e">
        <f t="shared" si="1"/>
        <v>#VALUE!</v>
      </c>
      <c r="J39" s="88" t="e">
        <f>(('Copper Data'!W33+('Mixed Values'!$F38-1)*'Copper Data'!Y33)/('Mixed Values'!$F38))</f>
        <v>#VALUE!</v>
      </c>
      <c r="K39" s="88" t="str">
        <f>'100% Mix Criteria'!Y33</f>
        <v>*</v>
      </c>
      <c r="L39" s="88" t="e">
        <f t="shared" si="2"/>
        <v>#VALUE!</v>
      </c>
      <c r="M39" s="131"/>
    </row>
    <row r="40" spans="1:30" s="2" customFormat="1">
      <c r="A40" s="87" t="str">
        <f>'Copper Data'!M34</f>
        <v>*</v>
      </c>
      <c r="B40" s="132" t="str">
        <f>'Copper Data'!W34</f>
        <v>*</v>
      </c>
      <c r="C40" s="132" t="str">
        <f>'Copper Data'!Y34</f>
        <v>*</v>
      </c>
      <c r="D40" s="88" t="e">
        <f>(('Copper Data'!W34+('Mixed Values'!$B39-1)*'Copper Data'!Y34)/'Mixed Values'!$B39)</f>
        <v>#VALUE!</v>
      </c>
      <c r="E40" s="88" t="str">
        <f>'ZID Criteria'!Y34</f>
        <v>*</v>
      </c>
      <c r="F40" s="88" t="e">
        <f t="shared" si="0"/>
        <v>#VALUE!</v>
      </c>
      <c r="G40" s="88" t="e">
        <f>(('Copper Data'!W34+('Mixed Values'!$C39-1)*'Copper Data'!Y34)/'Mixed Values'!$C39)</f>
        <v>#VALUE!</v>
      </c>
      <c r="H40" s="88" t="str">
        <f>'RMZ Criteria'!Y34</f>
        <v>*</v>
      </c>
      <c r="I40" s="88" t="e">
        <f t="shared" si="1"/>
        <v>#VALUE!</v>
      </c>
      <c r="J40" s="88" t="e">
        <f>(('Copper Data'!W34+('Mixed Values'!$F39-1)*'Copper Data'!Y34)/('Mixed Values'!$F39))</f>
        <v>#VALUE!</v>
      </c>
      <c r="K40" s="88" t="str">
        <f>'100% Mix Criteria'!Y34</f>
        <v>*</v>
      </c>
      <c r="L40" s="88" t="e">
        <f t="shared" si="2"/>
        <v>#VALUE!</v>
      </c>
      <c r="M40" s="131"/>
    </row>
    <row r="41" spans="1:30" s="2" customFormat="1">
      <c r="A41" s="87" t="str">
        <f>'Copper Data'!M35</f>
        <v>*</v>
      </c>
      <c r="B41" s="132" t="str">
        <f>'Copper Data'!W35</f>
        <v>*</v>
      </c>
      <c r="C41" s="132" t="str">
        <f>'Copper Data'!Y35</f>
        <v>*</v>
      </c>
      <c r="D41" s="88" t="e">
        <f>(('Copper Data'!W35+('Mixed Values'!$B40-1)*'Copper Data'!Y35)/'Mixed Values'!$B40)</f>
        <v>#VALUE!</v>
      </c>
      <c r="E41" s="88" t="str">
        <f>'ZID Criteria'!Y35</f>
        <v>*</v>
      </c>
      <c r="F41" s="88" t="e">
        <f t="shared" si="0"/>
        <v>#VALUE!</v>
      </c>
      <c r="G41" s="88" t="e">
        <f>(('Copper Data'!W35+('Mixed Values'!$C40-1)*'Copper Data'!Y35)/'Mixed Values'!$C40)</f>
        <v>#VALUE!</v>
      </c>
      <c r="H41" s="88" t="str">
        <f>'RMZ Criteria'!Y35</f>
        <v>*</v>
      </c>
      <c r="I41" s="88" t="e">
        <f t="shared" si="1"/>
        <v>#VALUE!</v>
      </c>
      <c r="J41" s="88" t="e">
        <f>(('Copper Data'!W35+('Mixed Values'!$F40-1)*'Copper Data'!Y35)/('Mixed Values'!$F40))</f>
        <v>#VALUE!</v>
      </c>
      <c r="K41" s="88" t="str">
        <f>'100% Mix Criteria'!Y35</f>
        <v>*</v>
      </c>
      <c r="L41" s="88" t="e">
        <f t="shared" si="2"/>
        <v>#VALUE!</v>
      </c>
      <c r="M41" s="131"/>
    </row>
    <row r="42" spans="1:30" s="2" customFormat="1">
      <c r="A42" s="87" t="str">
        <f>'Copper Data'!M36</f>
        <v>*</v>
      </c>
      <c r="B42" s="132" t="str">
        <f>'Copper Data'!W36</f>
        <v>*</v>
      </c>
      <c r="C42" s="132" t="str">
        <f>'Copper Data'!Y36</f>
        <v>*</v>
      </c>
      <c r="D42" s="88" t="e">
        <f>(('Copper Data'!W36+('Mixed Values'!$B41-1)*'Copper Data'!Y36)/'Mixed Values'!$B41)</f>
        <v>#VALUE!</v>
      </c>
      <c r="E42" s="88" t="str">
        <f>'ZID Criteria'!Y36</f>
        <v>*</v>
      </c>
      <c r="F42" s="88" t="e">
        <f t="shared" si="0"/>
        <v>#VALUE!</v>
      </c>
      <c r="G42" s="88" t="e">
        <f>(('Copper Data'!W36+('Mixed Values'!$C41-1)*'Copper Data'!Y36)/'Mixed Values'!$C41)</f>
        <v>#VALUE!</v>
      </c>
      <c r="H42" s="88" t="str">
        <f>'RMZ Criteria'!Y36</f>
        <v>*</v>
      </c>
      <c r="I42" s="88" t="e">
        <f t="shared" si="1"/>
        <v>#VALUE!</v>
      </c>
      <c r="J42" s="88" t="e">
        <f>(('Copper Data'!W36+('Mixed Values'!$F41-1)*'Copper Data'!Y36)/('Mixed Values'!$F41))</f>
        <v>#VALUE!</v>
      </c>
      <c r="K42" s="88" t="str">
        <f>'100% Mix Criteria'!Y36</f>
        <v>*</v>
      </c>
      <c r="L42" s="88" t="e">
        <f t="shared" si="2"/>
        <v>#VALUE!</v>
      </c>
      <c r="M42" s="131"/>
    </row>
    <row r="43" spans="1:30" s="2" customFormat="1">
      <c r="A43" s="87" t="str">
        <f>'Copper Data'!M37</f>
        <v>*</v>
      </c>
      <c r="B43" s="132" t="str">
        <f>'Copper Data'!W37</f>
        <v>*</v>
      </c>
      <c r="C43" s="132" t="str">
        <f>'Copper Data'!Y37</f>
        <v>*</v>
      </c>
      <c r="D43" s="88" t="e">
        <f>(('Copper Data'!W37+('Mixed Values'!$B42-1)*'Copper Data'!Y37)/'Mixed Values'!$B42)</f>
        <v>#VALUE!</v>
      </c>
      <c r="E43" s="88" t="str">
        <f>'ZID Criteria'!Y37</f>
        <v>*</v>
      </c>
      <c r="F43" s="88" t="e">
        <f t="shared" si="0"/>
        <v>#VALUE!</v>
      </c>
      <c r="G43" s="88" t="e">
        <f>(('Copper Data'!W37+('Mixed Values'!$C42-1)*'Copper Data'!Y37)/'Mixed Values'!$C42)</f>
        <v>#VALUE!</v>
      </c>
      <c r="H43" s="88" t="str">
        <f>'RMZ Criteria'!Y37</f>
        <v>*</v>
      </c>
      <c r="I43" s="88" t="e">
        <f t="shared" si="1"/>
        <v>#VALUE!</v>
      </c>
      <c r="J43" s="88" t="e">
        <f>(('Copper Data'!W37+('Mixed Values'!$F42-1)*'Copper Data'!Y37)/('Mixed Values'!$F42))</f>
        <v>#VALUE!</v>
      </c>
      <c r="K43" s="88" t="str">
        <f>'100% Mix Criteria'!Y37</f>
        <v>*</v>
      </c>
      <c r="L43" s="88" t="e">
        <f t="shared" si="2"/>
        <v>#VALUE!</v>
      </c>
      <c r="M43" s="131"/>
    </row>
    <row r="44" spans="1:30" s="2" customFormat="1">
      <c r="A44" s="87" t="str">
        <f>'Copper Data'!M38</f>
        <v>*</v>
      </c>
      <c r="B44" s="132" t="str">
        <f>'Copper Data'!W38</f>
        <v>*</v>
      </c>
      <c r="C44" s="132" t="str">
        <f>'Copper Data'!Y38</f>
        <v>*</v>
      </c>
      <c r="D44" s="88" t="e">
        <f>(('Copper Data'!W38+('Mixed Values'!$B43-1)*'Copper Data'!Y38)/'Mixed Values'!$B43)</f>
        <v>#VALUE!</v>
      </c>
      <c r="E44" s="88" t="str">
        <f>'ZID Criteria'!Y38</f>
        <v>*</v>
      </c>
      <c r="F44" s="88" t="e">
        <f t="shared" si="0"/>
        <v>#VALUE!</v>
      </c>
      <c r="G44" s="88" t="e">
        <f>(('Copper Data'!W38+('Mixed Values'!$C43-1)*'Copper Data'!Y38)/'Mixed Values'!$C43)</f>
        <v>#VALUE!</v>
      </c>
      <c r="H44" s="88" t="str">
        <f>'RMZ Criteria'!Y38</f>
        <v>*</v>
      </c>
      <c r="I44" s="88" t="e">
        <f t="shared" si="1"/>
        <v>#VALUE!</v>
      </c>
      <c r="J44" s="88" t="e">
        <f>(('Copper Data'!W38+('Mixed Values'!$F43-1)*'Copper Data'!Y38)/('Mixed Values'!$F43))</f>
        <v>#VALUE!</v>
      </c>
      <c r="K44" s="88" t="str">
        <f>'100% Mix Criteria'!Y38</f>
        <v>*</v>
      </c>
      <c r="L44" s="88" t="e">
        <f t="shared" si="2"/>
        <v>#VALUE!</v>
      </c>
      <c r="M44" s="131"/>
    </row>
    <row r="45" spans="1:30" s="2" customFormat="1">
      <c r="A45" s="87" t="str">
        <f>'Copper Data'!M39</f>
        <v>*</v>
      </c>
      <c r="B45" s="132" t="str">
        <f>'Copper Data'!W39</f>
        <v>*</v>
      </c>
      <c r="C45" s="132" t="str">
        <f>'Copper Data'!Y39</f>
        <v>*</v>
      </c>
      <c r="D45" s="88" t="e">
        <f>(('Copper Data'!W39+('Mixed Values'!$B44-1)*'Copper Data'!Y39)/'Mixed Values'!$B44)</f>
        <v>#VALUE!</v>
      </c>
      <c r="E45" s="88" t="str">
        <f>'ZID Criteria'!Y39</f>
        <v>*</v>
      </c>
      <c r="F45" s="88" t="e">
        <f t="shared" si="0"/>
        <v>#VALUE!</v>
      </c>
      <c r="G45" s="88" t="e">
        <f>(('Copper Data'!W39+('Mixed Values'!$C44-1)*'Copper Data'!Y39)/'Mixed Values'!$C44)</f>
        <v>#VALUE!</v>
      </c>
      <c r="H45" s="88" t="str">
        <f>'RMZ Criteria'!Y39</f>
        <v>*</v>
      </c>
      <c r="I45" s="88" t="e">
        <f t="shared" si="1"/>
        <v>#VALUE!</v>
      </c>
      <c r="J45" s="88" t="e">
        <f>(('Copper Data'!W39+('Mixed Values'!$F44-1)*'Copper Data'!Y39)/('Mixed Values'!$F44))</f>
        <v>#VALUE!</v>
      </c>
      <c r="K45" s="88" t="str">
        <f>'100% Mix Criteria'!Y39</f>
        <v>*</v>
      </c>
      <c r="L45" s="88" t="e">
        <f t="shared" si="2"/>
        <v>#VALUE!</v>
      </c>
      <c r="M45" s="131"/>
    </row>
    <row r="46" spans="1:30" s="2" customFormat="1">
      <c r="A46" s="87" t="str">
        <f>'Copper Data'!M40</f>
        <v>*</v>
      </c>
      <c r="B46" s="132" t="str">
        <f>'Copper Data'!W40</f>
        <v>*</v>
      </c>
      <c r="C46" s="132" t="str">
        <f>'Copper Data'!Y40</f>
        <v>*</v>
      </c>
      <c r="D46" s="88" t="e">
        <f>(('Copper Data'!W40+('Mixed Values'!$B45-1)*'Copper Data'!Y40)/'Mixed Values'!$B45)</f>
        <v>#VALUE!</v>
      </c>
      <c r="E46" s="88" t="str">
        <f>'ZID Criteria'!Y40</f>
        <v>*</v>
      </c>
      <c r="F46" s="88" t="e">
        <f t="shared" si="0"/>
        <v>#VALUE!</v>
      </c>
      <c r="G46" s="88" t="e">
        <f>(('Copper Data'!W40+('Mixed Values'!$C45-1)*'Copper Data'!Y40)/'Mixed Values'!$C45)</f>
        <v>#VALUE!</v>
      </c>
      <c r="H46" s="88" t="str">
        <f>'RMZ Criteria'!Y40</f>
        <v>*</v>
      </c>
      <c r="I46" s="88" t="e">
        <f t="shared" si="1"/>
        <v>#VALUE!</v>
      </c>
      <c r="J46" s="88" t="e">
        <f>(('Copper Data'!W40+('Mixed Values'!$F45-1)*'Copper Data'!Y40)/('Mixed Values'!$F45))</f>
        <v>#VALUE!</v>
      </c>
      <c r="K46" s="88" t="str">
        <f>'100% Mix Criteria'!Y40</f>
        <v>*</v>
      </c>
      <c r="L46" s="88" t="e">
        <f t="shared" si="2"/>
        <v>#VALUE!</v>
      </c>
      <c r="M46" s="131"/>
    </row>
    <row r="47" spans="1:30" s="2" customFormat="1">
      <c r="A47" s="87" t="str">
        <f>'Copper Data'!M41</f>
        <v>*</v>
      </c>
      <c r="B47" s="132" t="str">
        <f>'Copper Data'!W41</f>
        <v>*</v>
      </c>
      <c r="C47" s="132" t="str">
        <f>'Copper Data'!Y41</f>
        <v>*</v>
      </c>
      <c r="D47" s="88" t="e">
        <f>(('Copper Data'!W41+('Mixed Values'!$B46-1)*'Copper Data'!Y41)/'Mixed Values'!$B46)</f>
        <v>#VALUE!</v>
      </c>
      <c r="E47" s="88" t="str">
        <f>'ZID Criteria'!Y41</f>
        <v>*</v>
      </c>
      <c r="F47" s="88" t="e">
        <f t="shared" si="0"/>
        <v>#VALUE!</v>
      </c>
      <c r="G47" s="88" t="e">
        <f>(('Copper Data'!W41+('Mixed Values'!$C46-1)*'Copper Data'!Y41)/'Mixed Values'!$C46)</f>
        <v>#VALUE!</v>
      </c>
      <c r="H47" s="88" t="str">
        <f>'RMZ Criteria'!Y41</f>
        <v>*</v>
      </c>
      <c r="I47" s="88" t="e">
        <f t="shared" si="1"/>
        <v>#VALUE!</v>
      </c>
      <c r="J47" s="88" t="e">
        <f>(('Copper Data'!W41+('Mixed Values'!$F46-1)*'Copper Data'!Y41)/('Mixed Values'!$F46))</f>
        <v>#VALUE!</v>
      </c>
      <c r="K47" s="88" t="str">
        <f>'100% Mix Criteria'!Y41</f>
        <v>*</v>
      </c>
      <c r="L47" s="88" t="e">
        <f t="shared" si="2"/>
        <v>#VALUE!</v>
      </c>
      <c r="M47" s="131"/>
    </row>
    <row r="48" spans="1:30" s="2" customFormat="1">
      <c r="A48" s="87" t="str">
        <f>'Copper Data'!M42</f>
        <v>*</v>
      </c>
      <c r="B48" s="132" t="str">
        <f>'Copper Data'!W42</f>
        <v>*</v>
      </c>
      <c r="C48" s="132" t="str">
        <f>'Copper Data'!Y42</f>
        <v>*</v>
      </c>
      <c r="D48" s="88" t="e">
        <f>(('Copper Data'!W42+('Mixed Values'!$B47-1)*'Copper Data'!Y42)/'Mixed Values'!$B47)</f>
        <v>#VALUE!</v>
      </c>
      <c r="E48" s="88" t="str">
        <f>'ZID Criteria'!Y42</f>
        <v>*</v>
      </c>
      <c r="F48" s="88" t="e">
        <f t="shared" si="0"/>
        <v>#VALUE!</v>
      </c>
      <c r="G48" s="88" t="e">
        <f>(('Copper Data'!W42+('Mixed Values'!$C47-1)*'Copper Data'!Y42)/'Mixed Values'!$C47)</f>
        <v>#VALUE!</v>
      </c>
      <c r="H48" s="88" t="str">
        <f>'RMZ Criteria'!Y42</f>
        <v>*</v>
      </c>
      <c r="I48" s="88" t="e">
        <f t="shared" si="1"/>
        <v>#VALUE!</v>
      </c>
      <c r="J48" s="88" t="e">
        <f>(('Copper Data'!W42+('Mixed Values'!$F47-1)*'Copper Data'!Y42)/('Mixed Values'!$F47))</f>
        <v>#VALUE!</v>
      </c>
      <c r="K48" s="88" t="str">
        <f>'100% Mix Criteria'!Y42</f>
        <v>*</v>
      </c>
      <c r="L48" s="88" t="e">
        <f t="shared" si="2"/>
        <v>#VALUE!</v>
      </c>
      <c r="M48" s="131"/>
    </row>
    <row r="49" s="2" customFormat="1"/>
    <row r="50" s="2" customFormat="1"/>
    <row r="51" s="2" customFormat="1"/>
    <row r="52" s="2" customFormat="1"/>
    <row r="53" s="2" customFormat="1"/>
    <row r="54" s="2" customFormat="1"/>
  </sheetData>
  <mergeCells count="6">
    <mergeCell ref="M9:M10"/>
    <mergeCell ref="C4:D4"/>
    <mergeCell ref="L9:L10"/>
    <mergeCell ref="I9:I10"/>
    <mergeCell ref="F9:F10"/>
    <mergeCell ref="C5:D5"/>
  </mergeCells>
  <conditionalFormatting sqref="A11:M48">
    <cfRule type="cellIs" priority="1" stopIfTrue="1" operator="equal">
      <formula>"NA"</formula>
    </cfRule>
  </conditionalFormatting>
  <conditionalFormatting sqref="F11:F48">
    <cfRule type="cellIs" dxfId="2" priority="4" operator="greaterThan">
      <formula>0.99</formula>
    </cfRule>
  </conditionalFormatting>
  <conditionalFormatting sqref="I11:I48">
    <cfRule type="cellIs" dxfId="1" priority="3" operator="greaterThan">
      <formula>0.99</formula>
    </cfRule>
  </conditionalFormatting>
  <conditionalFormatting sqref="L11:L48">
    <cfRule type="cellIs" dxfId="0" priority="2" operator="greaterThan">
      <formula>0.99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0BE3AE2883B2438D5E12E3611341DA" ma:contentTypeVersion="5" ma:contentTypeDescription="Create a new document." ma:contentTypeScope="" ma:versionID="9c530008f3405605d30325c184090914">
  <xsd:schema xmlns:xsd="http://www.w3.org/2001/XMLSchema" xmlns:xs="http://www.w3.org/2001/XMLSchema" xmlns:p="http://schemas.microsoft.com/office/2006/metadata/properties" xmlns:ns1="http://schemas.microsoft.com/sharepoint/v3" xmlns:ns2="e8810a87-2a59-47e9-b7fc-c0aec91fde15" xmlns:ns3="4d0624c3-f678-473a-aaed-aa14d03be472" targetNamespace="http://schemas.microsoft.com/office/2006/metadata/properties" ma:root="true" ma:fieldsID="68a29cc9f4fb3491e8ee2ff66374d715" ns1:_="" ns2:_="" ns3:_="">
    <xsd:import namespace="http://schemas.microsoft.com/sharepoint/v3"/>
    <xsd:import namespace="e8810a87-2a59-47e9-b7fc-c0aec91fde15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rogram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810a87-2a59-47e9-b7fc-c0aec91fde15" elementFormDefault="qualified">
    <xsd:import namespace="http://schemas.microsoft.com/office/2006/documentManagement/types"/>
    <xsd:import namespace="http://schemas.microsoft.com/office/infopath/2007/PartnerControls"/>
    <xsd:element name="Program" ma:index="6" nillable="true" ma:displayName="Program" ma:default="General" ma:format="Dropdown" ma:internalName="Program" ma:readOnly="false">
      <xsd:simpleType>
        <xsd:restriction base="dms:Choice">
          <xsd:enumeration value="General"/>
          <xsd:enumeration value="Biosolids"/>
          <xsd:enumeration value="CWSRF"/>
          <xsd:enumeration value="DWP"/>
          <xsd:enumeration value="GWP"/>
          <xsd:enumeration value="Industrial Pretreatment"/>
          <xsd:enumeration value="Nonpoint Source"/>
          <xsd:enumeration value="Onsite"/>
          <xsd:enumeration value="OWDP"/>
          <xsd:enumeration value="Pesticides"/>
          <xsd:enumeration value="Section 401 Hydro"/>
          <xsd:enumeration value="Section 401 Removal and Fill"/>
          <xsd:enumeration value="TMDLs"/>
          <xsd:enumeration value="UIC"/>
          <xsd:enumeration value="Water Reuse"/>
          <xsd:enumeration value="Wastewater"/>
          <xsd:enumeration value="WQ Trading"/>
          <xsd:enumeration value="WQ Assessment"/>
          <xsd:enumeration value="WQ Permits"/>
          <xsd:enumeration value="WQ Toxics"/>
          <xsd:enumeration value="WQ Monitoring"/>
          <xsd:enumeration value="WQ Standards and Assessmen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d0624c3-f678-473a-aaed-aa14d03be472">
      <UserInfo>
        <DisplayName/>
        <AccountId xsi:nil="true"/>
        <AccountType/>
      </UserInfo>
    </SharedWithUsers>
    <Program xmlns="e8810a87-2a59-47e9-b7fc-c0aec91fde15">WQ Permits</Program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9E2E55-CF8D-48AE-AB66-B61F426EB14A}"/>
</file>

<file path=customXml/itemProps2.xml><?xml version="1.0" encoding="utf-8"?>
<ds:datastoreItem xmlns:ds="http://schemas.openxmlformats.org/officeDocument/2006/customXml" ds:itemID="{001AB47B-987B-4AD5-A21E-A40950F1204B}"/>
</file>

<file path=customXml/itemProps3.xml><?xml version="1.0" encoding="utf-8"?>
<ds:datastoreItem xmlns:ds="http://schemas.openxmlformats.org/officeDocument/2006/customXml" ds:itemID="{28BC988B-9DBF-4606-A5F3-4B2A4A4274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Oregon Department of Environmental Quality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PCAdmin</dc:creator>
  <cp:keywords/>
  <dc:description/>
  <cp:lastModifiedBy/>
  <cp:revision/>
  <dcterms:created xsi:type="dcterms:W3CDTF">2017-02-09T23:58:11Z</dcterms:created>
  <dcterms:modified xsi:type="dcterms:W3CDTF">2024-10-21T23:20:44Z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0x010100DB0BE3AE2883B2438D5E12E3611341DA</vt:lpwstr>
  </property>
  <property fmtid="{D5CDD505-2E9C-101B-9397-08002B2CF9AE}" pid="3" name="Order">
    <vt:r8>6315100</vt:r8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MSIP_Label_09b73270-2993-4076-be47-9c78f42a1e84_Enabled">
    <vt:lpwstr>true</vt:lpwstr>
  </property>
  <property fmtid="{D5CDD505-2E9C-101B-9397-08002B2CF9AE}" pid="7" name="MSIP_Label_09b73270-2993-4076-be47-9c78f42a1e84_SetDate">
    <vt:lpwstr>2023-09-13T22:02:36Z</vt:lpwstr>
  </property>
  <property fmtid="{D5CDD505-2E9C-101B-9397-08002B2CF9AE}" pid="8" name="MSIP_Label_09b73270-2993-4076-be47-9c78f42a1e84_Method">
    <vt:lpwstr>Privileged</vt:lpwstr>
  </property>
  <property fmtid="{D5CDD505-2E9C-101B-9397-08002B2CF9AE}" pid="9" name="MSIP_Label_09b73270-2993-4076-be47-9c78f42a1e84_Name">
    <vt:lpwstr>Level 1 - Published (Items)</vt:lpwstr>
  </property>
  <property fmtid="{D5CDD505-2E9C-101B-9397-08002B2CF9AE}" pid="10" name="MSIP_Label_09b73270-2993-4076-be47-9c78f42a1e84_SiteId">
    <vt:lpwstr>aa3f6932-fa7c-47b4-a0ce-a598cad161cf</vt:lpwstr>
  </property>
  <property fmtid="{D5CDD505-2E9C-101B-9397-08002B2CF9AE}" pid="11" name="MSIP_Label_09b73270-2993-4076-be47-9c78f42a1e84_ActionId">
    <vt:lpwstr>ab151988-186c-42c6-ac5c-59a03a7f6582</vt:lpwstr>
  </property>
  <property fmtid="{D5CDD505-2E9C-101B-9397-08002B2CF9AE}" pid="12" name="MSIP_Label_09b73270-2993-4076-be47-9c78f42a1e84_ContentBits">
    <vt:lpwstr>0</vt:lpwstr>
  </property>
  <property fmtid="{D5CDD505-2E9C-101B-9397-08002B2CF9AE}" pid="13" name="ComplianceAssetId">
    <vt:lpwstr/>
  </property>
  <property fmtid="{D5CDD505-2E9C-101B-9397-08002B2CF9AE}" pid="14" name="_activity">
    <vt:lpwstr>{"FileActivityType":"9","FileActivityTimeStamp":"2024-07-23T19:06:12.380Z","FileActivityUsersOnPage":[{"DisplayName":"BRITSON Aliana * DEQ","Id":"aliana.britson@deq.oregon.gov"},{"DisplayName":"NAVARRO Jeffrey * DEQ","Id":"jeffrey.navarro@deq.oregon.gov"},{"DisplayName":"CANNON George * DEQ","Id":"george.cannon@deq.oregon.gov"},{"DisplayName":"BURKHART Robert * DEQ","Id":"robert.burkhart@deq.oregon.gov"}],"FileActivityNavigationId":null}</vt:lpwstr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MediaServiceImageTags">
    <vt:lpwstr/>
  </property>
</Properties>
</file>