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6CA63A6E-84CB-4FAD-98F0-AA6A083AF58D}" xr6:coauthVersionLast="47" xr6:coauthVersionMax="47" xr10:uidLastSave="{00000000-0000-0000-0000-000000000000}"/>
  <bookViews>
    <workbookView xWindow="450" yWindow="675" windowWidth="26205" windowHeight="16710" xr2:uid="{8C5640F0-3B49-4AA9-BBD6-F0864F5F33E6}"/>
  </bookViews>
  <sheets>
    <sheet name="Daily Log" sheetId="1" r:id="rId1"/>
    <sheet name="Emission Summar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1" l="1"/>
  <c r="AI51" i="1"/>
  <c r="AG10" i="1"/>
  <c r="AH10" i="1"/>
  <c r="AI10" i="1"/>
  <c r="AJ10" i="1"/>
  <c r="AK10" i="1"/>
  <c r="AL10" i="1"/>
  <c r="AG11" i="1"/>
  <c r="AH11" i="1"/>
  <c r="AI11" i="1"/>
  <c r="AJ11" i="1"/>
  <c r="AK11" i="1"/>
  <c r="AL11" i="1"/>
  <c r="AG15" i="1"/>
  <c r="AH15" i="1"/>
  <c r="AI15" i="1"/>
  <c r="AJ15" i="1"/>
  <c r="AK15" i="1"/>
  <c r="AL15" i="1"/>
  <c r="AG16" i="1"/>
  <c r="AH16" i="1"/>
  <c r="AI16" i="1"/>
  <c r="AJ16" i="1"/>
  <c r="AK16" i="1"/>
  <c r="AL16" i="1"/>
  <c r="AG19" i="1"/>
  <c r="AH19" i="1"/>
  <c r="AJ19" i="1"/>
  <c r="AG20" i="1"/>
  <c r="AH20" i="1"/>
  <c r="AI20" i="1"/>
  <c r="AJ20" i="1"/>
  <c r="AK20" i="1"/>
  <c r="AL20" i="1"/>
  <c r="AG21" i="1"/>
  <c r="AH21" i="1"/>
  <c r="AI21" i="1"/>
  <c r="AJ21" i="1"/>
  <c r="AK21" i="1"/>
  <c r="AL21" i="1"/>
  <c r="AG24" i="1"/>
  <c r="AH24" i="1"/>
  <c r="AJ24" i="1"/>
  <c r="AG25" i="1"/>
  <c r="AH25" i="1"/>
  <c r="AI25" i="1"/>
  <c r="AJ25" i="1"/>
  <c r="AK25" i="1"/>
  <c r="AL25" i="1"/>
  <c r="AG26" i="1"/>
  <c r="AH26" i="1"/>
  <c r="AI26" i="1"/>
  <c r="AJ26" i="1"/>
  <c r="AK26" i="1"/>
  <c r="AL26" i="1"/>
  <c r="AG29" i="1"/>
  <c r="AH29" i="1"/>
  <c r="AI29" i="1"/>
  <c r="AJ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4" i="1"/>
  <c r="AH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50" i="1"/>
  <c r="AH50" i="1"/>
  <c r="AI50" i="1"/>
  <c r="AJ50" i="1"/>
  <c r="AK50" i="1"/>
  <c r="AL50" i="1"/>
  <c r="AG51" i="1"/>
  <c r="AH51" i="1"/>
  <c r="AJ51" i="1"/>
  <c r="AK51" i="1"/>
  <c r="AL51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60" i="1"/>
  <c r="AH60" i="1"/>
  <c r="AI60" i="1"/>
  <c r="AJ60" i="1"/>
  <c r="AK60" i="1"/>
  <c r="AL60" i="1"/>
  <c r="AG61" i="1"/>
  <c r="AH61" i="1"/>
  <c r="AI61" i="1"/>
  <c r="AJ61" i="1"/>
  <c r="AK61" i="1"/>
  <c r="AL61" i="1"/>
  <c r="AG65" i="1"/>
  <c r="AH65" i="1"/>
  <c r="AI65" i="1"/>
  <c r="AJ65" i="1"/>
  <c r="AK65" i="1"/>
  <c r="AL65" i="1"/>
  <c r="AG66" i="1"/>
  <c r="AH66" i="1"/>
  <c r="AI66" i="1"/>
  <c r="AJ66" i="1"/>
  <c r="AK66" i="1"/>
  <c r="AL66" i="1"/>
  <c r="M10" i="3"/>
  <c r="N10" i="3"/>
  <c r="O11" i="3"/>
  <c r="L15" i="3"/>
  <c r="N18" i="3"/>
  <c r="O18" i="3"/>
  <c r="P18" i="3"/>
  <c r="K18" i="3"/>
  <c r="K8" i="3"/>
  <c r="J8" i="3"/>
  <c r="J13" i="3"/>
  <c r="J12" i="3"/>
  <c r="J11" i="3"/>
  <c r="J10" i="3"/>
  <c r="Y67" i="1"/>
  <c r="X67" i="1"/>
  <c r="R67" i="1"/>
  <c r="AB64" i="1"/>
  <c r="AB67" i="1" s="1"/>
  <c r="J19" i="3" s="1"/>
  <c r="Z64" i="1"/>
  <c r="AA64" i="1" s="1"/>
  <c r="AJ64" i="1" s="1"/>
  <c r="Y62" i="1"/>
  <c r="X62" i="1"/>
  <c r="R62" i="1"/>
  <c r="AB59" i="1"/>
  <c r="AB62" i="1" s="1"/>
  <c r="J18" i="3" s="1"/>
  <c r="Z59" i="1"/>
  <c r="AA59" i="1" s="1"/>
  <c r="AB57" i="1"/>
  <c r="J17" i="3" s="1"/>
  <c r="Y57" i="1"/>
  <c r="X57" i="1"/>
  <c r="R57" i="1"/>
  <c r="AB54" i="1"/>
  <c r="Z54" i="1"/>
  <c r="Z57" i="1" s="1"/>
  <c r="Y52" i="1"/>
  <c r="X52" i="1"/>
  <c r="R52" i="1"/>
  <c r="AB49" i="1"/>
  <c r="AB52" i="1" s="1"/>
  <c r="J16" i="3" s="1"/>
  <c r="Z49" i="1"/>
  <c r="Z52" i="1" s="1"/>
  <c r="AB47" i="1"/>
  <c r="J15" i="3" s="1"/>
  <c r="Z47" i="1"/>
  <c r="Y47" i="1"/>
  <c r="X47" i="1"/>
  <c r="R47" i="1"/>
  <c r="AB44" i="1"/>
  <c r="Z44" i="1"/>
  <c r="AA44" i="1" s="1"/>
  <c r="Y42" i="1"/>
  <c r="X42" i="1"/>
  <c r="R42" i="1"/>
  <c r="AB39" i="1"/>
  <c r="AB42" i="1" s="1"/>
  <c r="J14" i="3" s="1"/>
  <c r="Z39" i="1"/>
  <c r="Y37" i="1"/>
  <c r="X37" i="1"/>
  <c r="R37" i="1"/>
  <c r="AB34" i="1"/>
  <c r="AB37" i="1" s="1"/>
  <c r="Z34" i="1"/>
  <c r="AB32" i="1"/>
  <c r="Z32" i="1"/>
  <c r="Y32" i="1"/>
  <c r="X32" i="1"/>
  <c r="R32" i="1"/>
  <c r="AB29" i="1"/>
  <c r="Z29" i="1"/>
  <c r="AA29" i="1" s="1"/>
  <c r="AK29" i="1" s="1"/>
  <c r="Y27" i="1"/>
  <c r="X27" i="1"/>
  <c r="R27" i="1"/>
  <c r="AB24" i="1"/>
  <c r="AB27" i="1" s="1"/>
  <c r="Z24" i="1"/>
  <c r="AA24" i="1" s="1"/>
  <c r="Z22" i="1"/>
  <c r="Y22" i="1"/>
  <c r="X22" i="1"/>
  <c r="R22" i="1"/>
  <c r="AB19" i="1"/>
  <c r="AB22" i="1" s="1"/>
  <c r="Z19" i="1"/>
  <c r="AA19" i="1" s="1"/>
  <c r="AI19" i="1" s="1"/>
  <c r="Y17" i="1"/>
  <c r="X17" i="1"/>
  <c r="R17" i="1"/>
  <c r="AB14" i="1"/>
  <c r="AB17" i="1" s="1"/>
  <c r="J9" i="3" s="1"/>
  <c r="Z14" i="1"/>
  <c r="Z17" i="1" s="1"/>
  <c r="Y12" i="1"/>
  <c r="X12" i="1"/>
  <c r="R12" i="1"/>
  <c r="AB9" i="1"/>
  <c r="AB12" i="1" s="1"/>
  <c r="Z12" i="1"/>
  <c r="M9" i="3" l="1"/>
  <c r="K9" i="3"/>
  <c r="N9" i="3"/>
  <c r="O9" i="3"/>
  <c r="L9" i="3"/>
  <c r="P9" i="3"/>
  <c r="M17" i="3"/>
  <c r="P17" i="3"/>
  <c r="L17" i="3"/>
  <c r="N17" i="3"/>
  <c r="O17" i="3"/>
  <c r="K17" i="3"/>
  <c r="N15" i="3"/>
  <c r="O15" i="3"/>
  <c r="P15" i="3"/>
  <c r="M15" i="3"/>
  <c r="K15" i="3"/>
  <c r="AA39" i="1"/>
  <c r="Z42" i="1"/>
  <c r="K11" i="3"/>
  <c r="L11" i="3"/>
  <c r="P11" i="3"/>
  <c r="M11" i="3"/>
  <c r="N11" i="3"/>
  <c r="P14" i="3"/>
  <c r="O14" i="3"/>
  <c r="K14" i="3"/>
  <c r="L14" i="3"/>
  <c r="M14" i="3"/>
  <c r="N14" i="3"/>
  <c r="L16" i="3"/>
  <c r="N16" i="3"/>
  <c r="K16" i="3"/>
  <c r="M16" i="3"/>
  <c r="O16" i="3"/>
  <c r="P16" i="3"/>
  <c r="N12" i="3"/>
  <c r="K12" i="3"/>
  <c r="L12" i="3"/>
  <c r="P12" i="3"/>
  <c r="M12" i="3"/>
  <c r="O12" i="3"/>
  <c r="AJ59" i="1"/>
  <c r="AL59" i="1"/>
  <c r="L13" i="3"/>
  <c r="M13" i="3"/>
  <c r="N13" i="3"/>
  <c r="L18" i="3"/>
  <c r="M18" i="3"/>
  <c r="AH59" i="1"/>
  <c r="AI24" i="1"/>
  <c r="AK24" i="1"/>
  <c r="AL24" i="1"/>
  <c r="D23" i="3"/>
  <c r="M8" i="3"/>
  <c r="N8" i="3"/>
  <c r="O8" i="3"/>
  <c r="AA34" i="1"/>
  <c r="Z37" i="1"/>
  <c r="AL64" i="1"/>
  <c r="O19" i="3"/>
  <c r="K19" i="3"/>
  <c r="AK64" i="1"/>
  <c r="N19" i="3"/>
  <c r="AI64" i="1"/>
  <c r="AK59" i="1"/>
  <c r="AI59" i="1"/>
  <c r="P13" i="3"/>
  <c r="AA14" i="1"/>
  <c r="P8" i="3"/>
  <c r="AH64" i="1"/>
  <c r="K13" i="3"/>
  <c r="O13" i="3"/>
  <c r="AG59" i="1"/>
  <c r="AI44" i="1"/>
  <c r="AK44" i="1"/>
  <c r="AL44" i="1"/>
  <c r="P19" i="3"/>
  <c r="M19" i="3"/>
  <c r="Z27" i="1"/>
  <c r="L10" i="3"/>
  <c r="O10" i="3"/>
  <c r="K10" i="3"/>
  <c r="P10" i="3"/>
  <c r="L19" i="3"/>
  <c r="L8" i="3"/>
  <c r="AG64" i="1"/>
  <c r="AJ44" i="1"/>
  <c r="AL29" i="1"/>
  <c r="AL19" i="1"/>
  <c r="AK19" i="1"/>
  <c r="AC39" i="1"/>
  <c r="AC42" i="1" s="1"/>
  <c r="AA42" i="1"/>
  <c r="AA62" i="1"/>
  <c r="AC59" i="1"/>
  <c r="AC62" i="1" s="1"/>
  <c r="AA27" i="1"/>
  <c r="AC24" i="1"/>
  <c r="AC27" i="1" s="1"/>
  <c r="AC44" i="1"/>
  <c r="AC47" i="1" s="1"/>
  <c r="AA47" i="1"/>
  <c r="AC29" i="1"/>
  <c r="AC32" i="1" s="1"/>
  <c r="AA32" i="1"/>
  <c r="AC34" i="1"/>
  <c r="AC37" i="1" s="1"/>
  <c r="AA37" i="1"/>
  <c r="AA67" i="1"/>
  <c r="AC64" i="1"/>
  <c r="AC67" i="1" s="1"/>
  <c r="AA22" i="1"/>
  <c r="AC19" i="1"/>
  <c r="AC22" i="1" s="1"/>
  <c r="AA9" i="1"/>
  <c r="AA54" i="1"/>
  <c r="Z67" i="1"/>
  <c r="Z62" i="1"/>
  <c r="AA49" i="1"/>
  <c r="AI49" i="1" l="1"/>
  <c r="AK49" i="1"/>
  <c r="AL49" i="1"/>
  <c r="AH49" i="1"/>
  <c r="AG49" i="1"/>
  <c r="AJ49" i="1"/>
  <c r="AA17" i="1"/>
  <c r="AI14" i="1"/>
  <c r="AK14" i="1"/>
  <c r="AL14" i="1"/>
  <c r="AG14" i="1"/>
  <c r="AH14" i="1"/>
  <c r="AJ14" i="1"/>
  <c r="AC14" i="1"/>
  <c r="AC17" i="1" s="1"/>
  <c r="AI39" i="1"/>
  <c r="AK39" i="1"/>
  <c r="AL39" i="1"/>
  <c r="AJ39" i="1"/>
  <c r="AG39" i="1"/>
  <c r="AH39" i="1"/>
  <c r="AG42" i="1"/>
  <c r="AH42" i="1"/>
  <c r="C14" i="3"/>
  <c r="AI42" i="1"/>
  <c r="AJ42" i="1"/>
  <c r="AK42" i="1"/>
  <c r="AL42" i="1"/>
  <c r="AG67" i="1"/>
  <c r="AH67" i="1"/>
  <c r="AI67" i="1"/>
  <c r="AK67" i="1"/>
  <c r="AL67" i="1"/>
  <c r="C19" i="3"/>
  <c r="AJ67" i="1"/>
  <c r="AG37" i="1"/>
  <c r="AH37" i="1"/>
  <c r="AJ37" i="1"/>
  <c r="C13" i="3"/>
  <c r="AK37" i="1"/>
  <c r="AL37" i="1"/>
  <c r="AI37" i="1"/>
  <c r="AG32" i="1"/>
  <c r="AH32" i="1"/>
  <c r="AI32" i="1"/>
  <c r="C12" i="3"/>
  <c r="AJ32" i="1"/>
  <c r="AK32" i="1"/>
  <c r="AL32" i="1"/>
  <c r="AI34" i="1"/>
  <c r="AK34" i="1"/>
  <c r="AL34" i="1"/>
  <c r="AG34" i="1"/>
  <c r="AH34" i="1"/>
  <c r="AJ34" i="1"/>
  <c r="AG47" i="1"/>
  <c r="AH47" i="1"/>
  <c r="AI47" i="1"/>
  <c r="C15" i="3"/>
  <c r="AJ47" i="1"/>
  <c r="AK47" i="1"/>
  <c r="AL47" i="1"/>
  <c r="AJ54" i="1"/>
  <c r="AL54" i="1"/>
  <c r="AI54" i="1"/>
  <c r="AK54" i="1"/>
  <c r="AG54" i="1"/>
  <c r="AH54" i="1"/>
  <c r="AG9" i="1"/>
  <c r="AK9" i="1"/>
  <c r="AC9" i="1"/>
  <c r="AC12" i="1" s="1"/>
  <c r="AJ9" i="1"/>
  <c r="AH9" i="1"/>
  <c r="AI9" i="1"/>
  <c r="AA12" i="1"/>
  <c r="AL9" i="1"/>
  <c r="AG27" i="1"/>
  <c r="AH27" i="1"/>
  <c r="AI27" i="1"/>
  <c r="C11" i="3"/>
  <c r="AJ27" i="1"/>
  <c r="AK27" i="1"/>
  <c r="AL27" i="1"/>
  <c r="AG22" i="1"/>
  <c r="AH22" i="1"/>
  <c r="AI22" i="1"/>
  <c r="AK22" i="1"/>
  <c r="C10" i="3"/>
  <c r="AJ22" i="1"/>
  <c r="AL22" i="1"/>
  <c r="AG62" i="1"/>
  <c r="AH62" i="1"/>
  <c r="C18" i="3"/>
  <c r="AI62" i="1"/>
  <c r="AJ62" i="1"/>
  <c r="AK62" i="1"/>
  <c r="AL62" i="1"/>
  <c r="AA57" i="1"/>
  <c r="AC54" i="1"/>
  <c r="AC57" i="1" s="1"/>
  <c r="AC49" i="1"/>
  <c r="AC52" i="1" s="1"/>
  <c r="AA52" i="1"/>
  <c r="AG12" i="1" l="1"/>
  <c r="AH12" i="1"/>
  <c r="AI12" i="1"/>
  <c r="AL12" i="1"/>
  <c r="AJ12" i="1"/>
  <c r="AK12" i="1"/>
  <c r="C8" i="3"/>
  <c r="E13" i="3"/>
  <c r="F13" i="3"/>
  <c r="G13" i="3"/>
  <c r="I13" i="3"/>
  <c r="H13" i="3"/>
  <c r="D13" i="3"/>
  <c r="AG57" i="1"/>
  <c r="C17" i="3"/>
  <c r="AH57" i="1"/>
  <c r="AI57" i="1"/>
  <c r="AJ57" i="1"/>
  <c r="AK57" i="1"/>
  <c r="AL57" i="1"/>
  <c r="I14" i="3"/>
  <c r="E14" i="3"/>
  <c r="F14" i="3"/>
  <c r="G14" i="3"/>
  <c r="H14" i="3"/>
  <c r="D14" i="3"/>
  <c r="G15" i="3"/>
  <c r="H15" i="3"/>
  <c r="I15" i="3"/>
  <c r="E15" i="3"/>
  <c r="F15" i="3"/>
  <c r="D15" i="3"/>
  <c r="D12" i="3"/>
  <c r="E12" i="3"/>
  <c r="G12" i="3"/>
  <c r="H12" i="3"/>
  <c r="F12" i="3"/>
  <c r="I12" i="3"/>
  <c r="E19" i="3"/>
  <c r="D19" i="3"/>
  <c r="F19" i="3"/>
  <c r="G19" i="3"/>
  <c r="H19" i="3"/>
  <c r="I19" i="3"/>
  <c r="E18" i="3"/>
  <c r="F18" i="3"/>
  <c r="G18" i="3"/>
  <c r="H18" i="3"/>
  <c r="I18" i="3"/>
  <c r="D18" i="3"/>
  <c r="D11" i="3"/>
  <c r="E11" i="3"/>
  <c r="I11" i="3"/>
  <c r="F11" i="3"/>
  <c r="G11" i="3"/>
  <c r="H11" i="3"/>
  <c r="AG17" i="1"/>
  <c r="AH17" i="1"/>
  <c r="AI17" i="1"/>
  <c r="AJ17" i="1"/>
  <c r="C9" i="3"/>
  <c r="AK17" i="1"/>
  <c r="AL17" i="1"/>
  <c r="AG52" i="1"/>
  <c r="AH52" i="1"/>
  <c r="AI52" i="1"/>
  <c r="C16" i="3"/>
  <c r="AJ52" i="1"/>
  <c r="AK52" i="1"/>
  <c r="AL52" i="1"/>
  <c r="E10" i="3"/>
  <c r="H10" i="3"/>
  <c r="D10" i="3"/>
  <c r="I10" i="3"/>
  <c r="F10" i="3"/>
  <c r="G10" i="3"/>
  <c r="D16" i="3" l="1"/>
  <c r="G16" i="3"/>
  <c r="F16" i="3"/>
  <c r="E16" i="3"/>
  <c r="H16" i="3"/>
  <c r="I16" i="3"/>
  <c r="F8" i="3"/>
  <c r="G8" i="3"/>
  <c r="H8" i="3"/>
  <c r="E8" i="3"/>
  <c r="I8" i="3"/>
  <c r="D8" i="3"/>
  <c r="C23" i="3"/>
  <c r="I17" i="3"/>
  <c r="D17" i="3"/>
  <c r="E17" i="3"/>
  <c r="F17" i="3"/>
  <c r="G17" i="3"/>
  <c r="H17" i="3"/>
  <c r="G9" i="3"/>
  <c r="H9" i="3"/>
  <c r="F9" i="3"/>
  <c r="I9" i="3"/>
  <c r="D9" i="3"/>
  <c r="E9" i="3"/>
  <c r="J23" i="3" l="1"/>
  <c r="F23" i="3"/>
  <c r="I23" i="3"/>
  <c r="H23" i="3"/>
  <c r="G23" i="3"/>
  <c r="E2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STINE Jared</author>
  </authors>
  <commentList>
    <comment ref="AG5" authorId="0" shapeId="0" xr:uid="{357B228F-D334-442E-AD03-E175C6BABE6A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Daily criteria pollutants calculated based on the emission factors input in the Emission Summary tab.</t>
        </r>
      </text>
    </comment>
    <comment ref="E6" authorId="0" shapeId="0" xr:uid="{C628D952-E5AE-4EDF-B767-DBDAEEF5242B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Conduct checks to ensure ACI use is permitted at the current site location.</t>
        </r>
      </text>
    </comment>
    <comment ref="Y6" authorId="0" shapeId="0" xr:uid="{351755C8-2BB5-4001-B878-270F9831CF78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Volumes and emissions may need to be calculated using the University of Washington tool. (https://depts.washington.edu/nwfire/piles/)</t>
        </r>
      </text>
    </comment>
    <comment ref="AA6" authorId="0" shapeId="0" xr:uid="{206D631D-4E39-40C9-B23B-56B9F8B4052B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Adjust tonnage conversion based on material type per permit conditions.</t>
        </r>
      </text>
    </comment>
    <comment ref="AB6" authorId="0" shapeId="0" xr:uid="{640D3A7F-BF44-4BE2-B8E3-DB1FBC367F3B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Adjust gallons/hr conversion in cell formula specific to blower engine.</t>
        </r>
      </text>
    </comment>
    <comment ref="AC6" authorId="0" shapeId="0" xr:uid="{74E78C5D-1CD8-4CAB-98E7-1D70D34E88EF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Adjust ash/biochar conversion based on material type per permit conditions.</t>
        </r>
      </text>
    </comment>
    <comment ref="AD6" authorId="0" shapeId="0" xr:uid="{72738CB1-26DC-47F5-A9E7-0BC13AB04709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Based on operator observations and EPA Method 9 assessment. Excess emissions should be reported to DEQ.</t>
        </r>
      </text>
    </comment>
    <comment ref="AE6" authorId="0" shapeId="0" xr:uid="{50CB3326-0DDB-40E5-B730-19904F17A307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Include relevant client or project data, instances of excess emissions, fugitive dust surveys conducted, or other relevant data.</t>
        </r>
      </text>
    </comment>
    <comment ref="C9" authorId="0" shapeId="0" xr:uid="{BA49D68F-BA83-446A-8919-0B2BBACD72FC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New days should be added by right-clicking the row below and inserting a new row.</t>
        </r>
      </text>
    </comment>
    <comment ref="C12" authorId="0" shapeId="0" xr:uid="{6F29FFB8-448F-4E3E-A99C-ECC934B61FC0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Leave this row in place for totals.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STINE Jared</author>
  </authors>
  <commentList>
    <comment ref="D7" authorId="0" shapeId="0" xr:uid="{A357FA92-F352-4D5B-A42D-6623C261B27F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Populate emission factors in terms of lb/ton material burned. These should be directly from your permit and approved by DEQ.</t>
        </r>
      </text>
    </comment>
    <comment ref="K7" authorId="0" shapeId="0" xr:uid="{1AE510EA-ADC3-42FD-B387-0ABF37FD0474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Populate emissions factors based on the engine used for your ACI blower and fuel type burned. These factors should be input directly from your permit and approved by DEQ.</t>
        </r>
      </text>
    </comment>
    <comment ref="B23" authorId="0" shapeId="0" xr:uid="{D4B44F67-4F02-4F8F-B4BB-EF88C3366E68}">
      <text>
        <r>
          <rPr>
            <b/>
            <sz val="10"/>
            <color indexed="81"/>
            <rFont val="Tahoma"/>
            <family val="2"/>
          </rPr>
          <t>STINE Jared:</t>
        </r>
        <r>
          <rPr>
            <sz val="10"/>
            <color indexed="81"/>
            <rFont val="Tahoma"/>
            <family val="2"/>
          </rPr>
          <t xml:space="preserve">
Input correct reporting year for ACI operations.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<sst xmlns="http://schemas.openxmlformats.org/spreadsheetml/2006/main" count="297" uniqueCount="87">
  <si>
    <t xml:space="preserve">ACI OPERATIONS FOR *REPORTING YEAR* </t>
  </si>
  <si>
    <t>DEQ PERMIT: *PERMIT ID*</t>
  </si>
  <si>
    <t>ISSUANCE DATE: *MM/DD/YYYY*</t>
  </si>
  <si>
    <t>Month</t>
  </si>
  <si>
    <t>Site ID</t>
  </si>
  <si>
    <t>Site Location</t>
  </si>
  <si>
    <t>Operational Allowance Check</t>
  </si>
  <si>
    <t>Wood Waste Inspection</t>
  </si>
  <si>
    <t>Exposure Location</t>
  </si>
  <si>
    <t>Ignition
Start</t>
  </si>
  <si>
    <t>Ignition 
Fuel</t>
  </si>
  <si>
    <t>Engine 
Start</t>
  </si>
  <si>
    <t>Blower 
Start</t>
  </si>
  <si>
    <t>Stop 
Feed</t>
  </si>
  <si>
    <t>Blower 
Off</t>
  </si>
  <si>
    <t>Engine Operation</t>
  </si>
  <si>
    <t>Volume of Material</t>
  </si>
  <si>
    <t>Total Volume</t>
  </si>
  <si>
    <t>Total Weight</t>
  </si>
  <si>
    <t>Total Fuel Amount</t>
  </si>
  <si>
    <t>Ash/Biochar Produced</t>
  </si>
  <si>
    <t>Opacity</t>
  </si>
  <si>
    <t>Operator Notes</t>
  </si>
  <si>
    <t>Date</t>
  </si>
  <si>
    <t>Time</t>
  </si>
  <si>
    <t>AQI</t>
  </si>
  <si>
    <r>
      <t>Burn Ban
(</t>
    </r>
    <r>
      <rPr>
        <b/>
        <i/>
        <sz val="12"/>
        <color theme="1"/>
        <rFont val="Aptos Display"/>
        <family val="2"/>
        <scheme val="major"/>
      </rPr>
      <t>yes/no</t>
    </r>
    <r>
      <rPr>
        <b/>
        <sz val="12"/>
        <color theme="1"/>
        <rFont val="Aptos Display"/>
        <family val="2"/>
        <scheme val="major"/>
      </rPr>
      <t>)</t>
    </r>
  </si>
  <si>
    <r>
      <t>Air Stagnation
(</t>
    </r>
    <r>
      <rPr>
        <b/>
        <i/>
        <sz val="12"/>
        <color theme="1"/>
        <rFont val="Aptos Display"/>
        <family val="2"/>
        <scheme val="major"/>
      </rPr>
      <t>yes/no</t>
    </r>
    <r>
      <rPr>
        <b/>
        <sz val="12"/>
        <color theme="1"/>
        <rFont val="Aptos Display"/>
        <family val="2"/>
        <scheme val="major"/>
      </rPr>
      <t>)</t>
    </r>
  </si>
  <si>
    <t>Type</t>
  </si>
  <si>
    <t>Initials</t>
  </si>
  <si>
    <r>
      <t>(</t>
    </r>
    <r>
      <rPr>
        <b/>
        <i/>
        <sz val="12"/>
        <color theme="1"/>
        <rFont val="Aptos Display"/>
        <family val="2"/>
        <scheme val="major"/>
      </rPr>
      <t>CY</t>
    </r>
    <r>
      <rPr>
        <b/>
        <sz val="12"/>
        <color theme="1"/>
        <rFont val="Aptos Display"/>
        <family val="2"/>
        <scheme val="major"/>
      </rPr>
      <t>)</t>
    </r>
  </si>
  <si>
    <r>
      <rPr>
        <b/>
        <sz val="12"/>
        <color theme="1"/>
        <rFont val="Aptos Display"/>
        <family val="2"/>
        <scheme val="major"/>
      </rPr>
      <t>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</si>
  <si>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</si>
  <si>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(</t>
    </r>
    <r>
      <rPr>
        <b/>
        <i/>
        <sz val="12"/>
        <color theme="1"/>
        <rFont val="Aptos Display"/>
        <family val="2"/>
        <scheme val="major"/>
      </rPr>
      <t>pass/fail</t>
    </r>
    <r>
      <rPr>
        <b/>
        <sz val="12"/>
        <color theme="1"/>
        <rFont val="Aptos Display"/>
        <family val="2"/>
        <scheme val="major"/>
      </rPr>
      <t>)</t>
    </r>
  </si>
  <si>
    <t>January</t>
  </si>
  <si>
    <t>Example site 1 address (or coordinates)</t>
  </si>
  <si>
    <t>7:00am</t>
  </si>
  <si>
    <t>no</t>
  </si>
  <si>
    <t>Juniper</t>
  </si>
  <si>
    <t>DEQ</t>
  </si>
  <si>
    <t>7:30am</t>
  </si>
  <si>
    <t>ULSD Diesel</t>
  </si>
  <si>
    <t>8:00am</t>
  </si>
  <si>
    <t>3:00pm</t>
  </si>
  <si>
    <t>4:00pm</t>
  </si>
  <si>
    <t>pass</t>
  </si>
  <si>
    <t>Example site 2 address (or coordinates)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</si>
  <si>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</si>
  <si>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</si>
  <si>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</si>
  <si>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</si>
  <si>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</si>
  <si>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</si>
  <si>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</si>
  <si>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</si>
  <si>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</si>
  <si>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</si>
  <si>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</si>
  <si>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PM</t>
  </si>
  <si>
    <t>CO</t>
  </si>
  <si>
    <t>VOC</t>
  </si>
  <si>
    <r>
      <t>PM</t>
    </r>
    <r>
      <rPr>
        <b/>
        <vertAlign val="subscript"/>
        <sz val="12"/>
        <color theme="1"/>
        <rFont val="Aptos Display"/>
        <family val="2"/>
        <scheme val="major"/>
      </rPr>
      <t>10</t>
    </r>
  </si>
  <si>
    <r>
      <t>PM</t>
    </r>
    <r>
      <rPr>
        <b/>
        <vertAlign val="subscript"/>
        <sz val="12"/>
        <color theme="1"/>
        <rFont val="Aptos Display"/>
        <family val="2"/>
        <scheme val="major"/>
      </rPr>
      <t>2.5</t>
    </r>
  </si>
  <si>
    <r>
      <t>NO</t>
    </r>
    <r>
      <rPr>
        <b/>
        <vertAlign val="subscript"/>
        <sz val="12"/>
        <color theme="1"/>
        <rFont val="Aptos Display"/>
        <family val="2"/>
        <scheme val="major"/>
      </rPr>
      <t>X</t>
    </r>
  </si>
  <si>
    <r>
      <t>(</t>
    </r>
    <r>
      <rPr>
        <b/>
        <i/>
        <sz val="12"/>
        <color theme="1"/>
        <rFont val="Aptos Display"/>
        <family val="2"/>
        <scheme val="major"/>
      </rPr>
      <t>lb/ton</t>
    </r>
    <r>
      <rPr>
        <b/>
        <sz val="12"/>
        <color theme="1"/>
        <rFont val="Aptos Display"/>
        <family val="2"/>
        <scheme val="major"/>
      </rPr>
      <t>)</t>
    </r>
  </si>
  <si>
    <r>
      <t>Material 
Burned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</si>
  <si>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Fuel
Usage
(</t>
    </r>
    <r>
      <rPr>
        <b/>
        <i/>
        <sz val="12"/>
        <color theme="1"/>
        <rFont val="Aptos Display"/>
        <family val="2"/>
        <scheme val="major"/>
      </rPr>
      <t>gallons</t>
    </r>
    <r>
      <rPr>
        <b/>
        <sz val="12"/>
        <color theme="1"/>
        <rFont val="Aptos Display"/>
        <family val="2"/>
        <scheme val="major"/>
      </rPr>
      <t>)</t>
    </r>
  </si>
  <si>
    <t>Annual</t>
  </si>
  <si>
    <t>*YEAR*</t>
  </si>
  <si>
    <r>
      <t>PM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</si>
  <si>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PM</t>
    </r>
    <r>
      <rPr>
        <b/>
        <vertAlign val="subscript"/>
        <sz val="12"/>
        <color theme="1"/>
        <rFont val="Aptos Display"/>
        <family val="2"/>
        <scheme val="major"/>
      </rPr>
      <t>10</t>
    </r>
    <r>
      <rPr>
        <b/>
        <sz val="12"/>
        <color theme="1"/>
        <rFont val="Aptos Display"/>
        <family val="2"/>
        <scheme val="major"/>
      </rPr>
      <t xml:space="preserve">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</si>
  <si>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PM</t>
    </r>
    <r>
      <rPr>
        <b/>
        <vertAlign val="subscript"/>
        <sz val="12"/>
        <color theme="1"/>
        <rFont val="Aptos Display"/>
        <family val="2"/>
        <scheme val="major"/>
      </rPr>
      <t>2.5</t>
    </r>
    <r>
      <rPr>
        <b/>
        <sz val="12"/>
        <color theme="1"/>
        <rFont val="Aptos Display"/>
        <family val="2"/>
        <scheme val="major"/>
      </rPr>
      <t xml:space="preserve">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</si>
  <si>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NO</t>
    </r>
    <r>
      <rPr>
        <b/>
        <vertAlign val="subscript"/>
        <sz val="12"/>
        <color theme="1"/>
        <rFont val="Aptos Display"/>
        <family val="2"/>
        <scheme val="major"/>
      </rPr>
      <t>X</t>
    </r>
    <r>
      <rPr>
        <b/>
        <sz val="12"/>
        <color theme="1"/>
        <rFont val="Aptos Display"/>
        <family val="2"/>
        <scheme val="major"/>
      </rPr>
      <t xml:space="preserve">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</si>
  <si>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CO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</si>
  <si>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VOC
(</t>
    </r>
    <r>
      <rPr>
        <b/>
        <i/>
        <sz val="12"/>
        <color theme="1"/>
        <rFont val="Aptos Display"/>
        <family val="2"/>
        <scheme val="major"/>
      </rPr>
      <t>tons</t>
    </r>
    <r>
      <rPr>
        <b/>
        <sz val="12"/>
        <color theme="1"/>
        <rFont val="Aptos Display"/>
        <family val="2"/>
        <scheme val="major"/>
      </rPr>
      <t>)</t>
    </r>
  </si>
  <si>
    <r>
      <t>(</t>
    </r>
    <r>
      <rPr>
        <b/>
        <i/>
        <sz val="12"/>
        <color theme="1"/>
        <rFont val="Aptos Display"/>
        <family val="2"/>
        <scheme val="major"/>
      </rPr>
      <t>lb/gal</t>
    </r>
    <r>
      <rPr>
        <b/>
        <sz val="12"/>
        <color theme="1"/>
        <rFont val="Aptos Display"/>
        <family val="2"/>
        <scheme val="major"/>
      </rPr>
      <t>)</t>
    </r>
  </si>
  <si>
    <r>
      <t>Material 
Burned
(</t>
    </r>
    <r>
      <rPr>
        <b/>
        <i/>
        <sz val="12"/>
        <color theme="1"/>
        <rFont val="Aptos Display"/>
        <family val="2"/>
        <scheme val="major"/>
      </rPr>
      <t>ton</t>
    </r>
    <r>
      <rPr>
        <b/>
        <sz val="12"/>
        <color theme="1"/>
        <rFont val="Aptos Display"/>
        <family val="2"/>
        <scheme val="major"/>
      </rPr>
      <t>)</t>
    </r>
  </si>
  <si>
    <r>
      <t>Fuel
Usage
(</t>
    </r>
    <r>
      <rPr>
        <b/>
        <i/>
        <sz val="12"/>
        <color theme="1"/>
        <rFont val="Aptos Display"/>
        <family val="2"/>
        <scheme val="major"/>
      </rPr>
      <t>gal</t>
    </r>
    <r>
      <rPr>
        <b/>
        <sz val="12"/>
        <color theme="1"/>
        <rFont val="Aptos Display"/>
        <family val="2"/>
        <scheme val="major"/>
      </rPr>
      <t>)</t>
    </r>
  </si>
  <si>
    <r>
      <t>(lb</t>
    </r>
    <r>
      <rPr>
        <b/>
        <i/>
        <sz val="12"/>
        <color theme="1"/>
        <rFont val="Aptos Display"/>
        <family val="2"/>
        <scheme val="major"/>
      </rPr>
      <t>s</t>
    </r>
    <r>
      <rPr>
        <b/>
        <sz val="12"/>
        <color theme="1"/>
        <rFont val="Aptos Display"/>
        <family val="2"/>
        <scheme val="major"/>
      </rPr>
      <t>)</t>
    </r>
  </si>
  <si>
    <r>
      <rPr>
        <b/>
        <sz val="12"/>
        <color theme="1"/>
        <rFont val="Aptos Display"/>
        <family val="2"/>
        <scheme val="major"/>
      </rPr>
      <t>(</t>
    </r>
    <r>
      <rPr>
        <b/>
        <i/>
        <sz val="12"/>
        <color theme="1"/>
        <rFont val="Aptos Display"/>
        <family val="2"/>
        <scheme val="major"/>
      </rPr>
      <t>gal</t>
    </r>
    <r>
      <rPr>
        <b/>
        <sz val="12"/>
        <color theme="1"/>
        <rFont val="Aptos Display"/>
        <family val="2"/>
        <scheme val="major"/>
      </rPr>
      <t>)</t>
    </r>
  </si>
  <si>
    <r>
      <rPr>
        <b/>
        <sz val="12"/>
        <color theme="1"/>
        <rFont val="Aptos Display"/>
        <family val="2"/>
        <scheme val="major"/>
      </rPr>
      <t>(</t>
    </r>
    <r>
      <rPr>
        <b/>
        <i/>
        <sz val="12"/>
        <color theme="1"/>
        <rFont val="Aptos Display"/>
        <family val="2"/>
        <scheme val="major"/>
      </rPr>
      <t>CY/hr</t>
    </r>
    <r>
      <rPr>
        <b/>
        <sz val="12"/>
        <color theme="1"/>
        <rFont val="Aptos Display"/>
        <family val="2"/>
        <scheme val="major"/>
      </rPr>
      <t>)</t>
    </r>
  </si>
  <si>
    <r>
      <rPr>
        <b/>
        <sz val="12"/>
        <color theme="1"/>
        <rFont val="Aptos Display"/>
        <family val="2"/>
        <scheme val="major"/>
      </rPr>
      <t>(</t>
    </r>
    <r>
      <rPr>
        <b/>
        <i/>
        <sz val="12"/>
        <color theme="1"/>
        <rFont val="Aptos Display"/>
        <family val="2"/>
        <scheme val="major"/>
      </rPr>
      <t>hrs</t>
    </r>
    <r>
      <rPr>
        <b/>
        <sz val="12"/>
        <color theme="1"/>
        <rFont val="Aptos Display"/>
        <family val="2"/>
        <scheme val="major"/>
      </rPr>
      <t>)</t>
    </r>
  </si>
  <si>
    <r>
      <t>Quantity
(</t>
    </r>
    <r>
      <rPr>
        <b/>
        <i/>
        <sz val="12"/>
        <color theme="1"/>
        <rFont val="Aptos Display"/>
        <family val="2"/>
        <scheme val="major"/>
      </rPr>
      <t>gal</t>
    </r>
    <r>
      <rPr>
        <b/>
        <sz val="12"/>
        <color theme="1"/>
        <rFont val="Aptos Display"/>
        <family val="2"/>
        <scheme val="major"/>
      </rPr>
      <t>)</t>
    </r>
  </si>
  <si>
    <r>
      <t>Distance
(</t>
    </r>
    <r>
      <rPr>
        <b/>
        <i/>
        <sz val="12"/>
        <color theme="1"/>
        <rFont val="Aptos Display"/>
        <family val="2"/>
        <scheme val="major"/>
      </rPr>
      <t>m</t>
    </r>
    <r>
      <rPr>
        <b/>
        <sz val="12"/>
        <color theme="1"/>
        <rFont val="Aptos Display"/>
        <family val="2"/>
        <scheme val="major"/>
      </rPr>
      <t>)</t>
    </r>
  </si>
  <si>
    <t>DAILY CRITERIA POLLUTANT SUMMARY</t>
  </si>
  <si>
    <t>DAILY OPERATIONAL TOTALS</t>
  </si>
  <si>
    <t>ACI Annual Reporting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</si>
</sst>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0.0"/>
  </numFmts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name val="Aptos Display"/>
      <family val="2"/>
      <scheme val="major"/>
    </font>
    <font>
      <b/>
      <i/>
      <sz val="12"/>
      <color theme="1"/>
      <name val="Aptos Display"/>
      <family val="2"/>
      <scheme val="maj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vertAlign val="subscript"/>
      <sz val="12"/>
      <color theme="1"/>
      <name val="Aptos Display"/>
      <family val="2"/>
      <scheme val="major"/>
    </font>
    <font>
      <b/>
      <sz val="28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8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4" fontId="1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DEQ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7E2A-4BA5-46AD-896C-450F35144CE9}">
  <dimension ref="A1:AL67"/>
  <sheetViews>
    <sheetView tabSelected="1" zoomScale="76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A3" sqref="A3"/>
    </sheetView>
  </sheetViews>
  <sheetFormatPr defaultColWidth="12.140625" defaultRowHeight="15.75" x14ac:dyDescent="0.25"/>
  <cols>
    <col min="1" max="1" width="20.42578125" style="3" customWidth="1"/>
    <col min="2" max="2" width="15.5703125" style="3" customWidth="1"/>
    <col min="3" max="3" width="10.5703125" style="3" customWidth="1"/>
    <col min="4" max="4" width="40.5703125" style="3" customWidth="1"/>
    <col min="5" max="5" width="11.5703125" style="16" customWidth="1"/>
    <col min="6" max="6" width="12.5703125" style="3" customWidth="1"/>
    <col min="7" max="7" width="12.5703125" style="4" customWidth="1"/>
    <col min="8" max="9" width="15.5703125" style="3" customWidth="1"/>
    <col min="10" max="10" width="11.5703125" style="16" customWidth="1"/>
    <col min="11" max="11" width="11.5703125" style="17" customWidth="1"/>
    <col min="12" max="12" width="10.85546875" style="3" bestFit="1" customWidth="1"/>
    <col min="13" max="13" width="9.5703125" style="3" bestFit="1" customWidth="1"/>
    <col min="14" max="14" width="15.5703125" style="3" customWidth="1"/>
    <col min="15" max="15" width="12.5703125" style="3" customWidth="1"/>
    <col min="16" max="16" width="12.5703125" style="17" customWidth="1"/>
    <col min="17" max="18" width="15.5703125" style="3" customWidth="1"/>
    <col min="19" max="23" width="12.5703125" style="3" customWidth="1"/>
    <col min="24" max="25" width="15.5703125" style="3" customWidth="1"/>
    <col min="26" max="29" width="15.5703125" style="23" customWidth="1"/>
    <col min="30" max="30" width="15.5703125" style="3" customWidth="1"/>
    <col min="31" max="31" width="40.5703125" style="3" customWidth="1"/>
    <col min="32" max="32" width="11.5703125" style="3" customWidth="1"/>
    <col min="33" max="33" width="11.5703125" style="23" customWidth="1"/>
    <col min="34" max="38" width="12.140625" style="23"/>
    <col min="39" max="16384" width="12.140625" style="3"/>
  </cols>
  <sheetData>
    <row r="1" spans="1:38" ht="77.25" customHeight="1" x14ac:dyDescent="0.25">
      <c r="A1" s="3" t="e" vm="1">
        <v>#VALUE!</v>
      </c>
      <c r="B1" s="42" t="s">
        <v>86</v>
      </c>
    </row>
    <row r="2" spans="1:38" ht="18.75" customHeight="1" x14ac:dyDescent="0.25">
      <c r="B2" s="1" t="s">
        <v>0</v>
      </c>
      <c r="C2" s="2"/>
      <c r="E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G2" s="3"/>
      <c r="AH2" s="3"/>
      <c r="AI2" s="3"/>
      <c r="AJ2" s="3"/>
      <c r="AK2" s="3"/>
      <c r="AL2" s="3"/>
    </row>
    <row r="3" spans="1:38" x14ac:dyDescent="0.25">
      <c r="B3" s="1" t="s">
        <v>1</v>
      </c>
      <c r="C3" s="5"/>
      <c r="E3" s="6"/>
      <c r="J3" s="6"/>
      <c r="K3" s="7"/>
      <c r="L3" s="5"/>
      <c r="M3" s="5"/>
      <c r="N3" s="5"/>
      <c r="O3" s="5"/>
      <c r="P3" s="7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G3" s="3"/>
      <c r="AH3" s="3"/>
      <c r="AI3" s="3"/>
      <c r="AJ3" s="3"/>
      <c r="AK3" s="3"/>
      <c r="AL3" s="3"/>
    </row>
    <row r="4" spans="1:38" x14ac:dyDescent="0.25">
      <c r="B4" s="1" t="s">
        <v>2</v>
      </c>
      <c r="C4" s="5"/>
      <c r="E4" s="6"/>
      <c r="J4" s="6"/>
      <c r="K4" s="7"/>
      <c r="L4" s="5"/>
      <c r="M4" s="5"/>
      <c r="N4" s="5"/>
      <c r="O4" s="5"/>
      <c r="P4" s="7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G4" s="3"/>
      <c r="AH4" s="3"/>
      <c r="AI4" s="3"/>
      <c r="AJ4" s="3"/>
      <c r="AK4" s="3"/>
      <c r="AL4" s="3"/>
    </row>
    <row r="5" spans="1:38" x14ac:dyDescent="0.25">
      <c r="E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40" t="s">
        <v>85</v>
      </c>
      <c r="AA5" s="40"/>
      <c r="AB5" s="40"/>
      <c r="AC5" s="40"/>
      <c r="AG5" s="40" t="s">
        <v>84</v>
      </c>
      <c r="AH5" s="40"/>
      <c r="AI5" s="40"/>
      <c r="AJ5" s="40"/>
      <c r="AK5" s="40"/>
      <c r="AL5" s="40"/>
    </row>
    <row r="6" spans="1:38" s="9" customFormat="1" ht="31.5" x14ac:dyDescent="0.25">
      <c r="B6" s="41" t="s">
        <v>3</v>
      </c>
      <c r="C6" s="41" t="s">
        <v>4</v>
      </c>
      <c r="D6" s="41" t="s">
        <v>5</v>
      </c>
      <c r="E6" s="41" t="s">
        <v>6</v>
      </c>
      <c r="F6" s="41"/>
      <c r="G6" s="41"/>
      <c r="H6" s="41"/>
      <c r="I6" s="41"/>
      <c r="J6" s="38" t="s">
        <v>7</v>
      </c>
      <c r="K6" s="39"/>
      <c r="L6" s="39"/>
      <c r="M6" s="39"/>
      <c r="N6" s="8" t="s">
        <v>8</v>
      </c>
      <c r="O6" s="38" t="s">
        <v>9</v>
      </c>
      <c r="P6" s="39"/>
      <c r="Q6" s="38" t="s">
        <v>10</v>
      </c>
      <c r="R6" s="38"/>
      <c r="S6" s="38" t="s">
        <v>11</v>
      </c>
      <c r="T6" s="39"/>
      <c r="U6" s="8" t="s">
        <v>12</v>
      </c>
      <c r="V6" s="8" t="s">
        <v>13</v>
      </c>
      <c r="W6" s="8" t="s">
        <v>14</v>
      </c>
      <c r="X6" s="8" t="s">
        <v>15</v>
      </c>
      <c r="Y6" s="8" t="s">
        <v>16</v>
      </c>
      <c r="Z6" s="8" t="s">
        <v>17</v>
      </c>
      <c r="AA6" s="8" t="s">
        <v>18</v>
      </c>
      <c r="AB6" s="8" t="s">
        <v>19</v>
      </c>
      <c r="AC6" s="8" t="s">
        <v>20</v>
      </c>
      <c r="AD6" s="8" t="s">
        <v>21</v>
      </c>
      <c r="AE6" s="38" t="s">
        <v>22</v>
      </c>
      <c r="AG6" s="8" t="s">
        <v>58</v>
      </c>
      <c r="AH6" s="8" t="s">
        <v>61</v>
      </c>
      <c r="AI6" s="8" t="s">
        <v>62</v>
      </c>
      <c r="AJ6" s="8" t="s">
        <v>63</v>
      </c>
      <c r="AK6" s="8" t="s">
        <v>59</v>
      </c>
      <c r="AL6" s="8" t="s">
        <v>60</v>
      </c>
    </row>
    <row r="7" spans="1:38" s="9" customFormat="1" ht="31.5" x14ac:dyDescent="0.25">
      <c r="B7" s="41"/>
      <c r="C7" s="41"/>
      <c r="D7" s="41"/>
      <c r="E7" s="10" t="s">
        <v>23</v>
      </c>
      <c r="F7" s="11" t="s">
        <v>24</v>
      </c>
      <c r="G7" s="12" t="s">
        <v>25</v>
      </c>
      <c r="H7" s="8" t="s">
        <v>26</v>
      </c>
      <c r="I7" s="8" t="s">
        <v>27</v>
      </c>
      <c r="J7" s="10" t="s">
        <v>23</v>
      </c>
      <c r="K7" s="11" t="s">
        <v>24</v>
      </c>
      <c r="L7" s="13" t="s">
        <v>28</v>
      </c>
      <c r="M7" s="13" t="s">
        <v>29</v>
      </c>
      <c r="N7" s="8" t="s">
        <v>83</v>
      </c>
      <c r="O7" s="13" t="s">
        <v>23</v>
      </c>
      <c r="P7" s="11" t="s">
        <v>24</v>
      </c>
      <c r="Q7" s="13" t="s">
        <v>28</v>
      </c>
      <c r="R7" s="8" t="s">
        <v>82</v>
      </c>
      <c r="S7" s="13" t="s">
        <v>23</v>
      </c>
      <c r="T7" s="13" t="s">
        <v>24</v>
      </c>
      <c r="U7" s="13" t="s">
        <v>24</v>
      </c>
      <c r="V7" s="13" t="s">
        <v>24</v>
      </c>
      <c r="W7" s="13" t="s">
        <v>24</v>
      </c>
      <c r="X7" s="14" t="s">
        <v>81</v>
      </c>
      <c r="Y7" s="15" t="s">
        <v>80</v>
      </c>
      <c r="Z7" s="8" t="s">
        <v>30</v>
      </c>
      <c r="AA7" s="14" t="s">
        <v>31</v>
      </c>
      <c r="AB7" s="14" t="s">
        <v>79</v>
      </c>
      <c r="AC7" s="13" t="s">
        <v>32</v>
      </c>
      <c r="AD7" s="13" t="s">
        <v>33</v>
      </c>
      <c r="AE7" s="38"/>
      <c r="AF7" s="13"/>
      <c r="AG7" s="13" t="s">
        <v>78</v>
      </c>
      <c r="AH7" s="13" t="s">
        <v>78</v>
      </c>
      <c r="AI7" s="13" t="s">
        <v>78</v>
      </c>
      <c r="AJ7" s="13" t="s">
        <v>78</v>
      </c>
      <c r="AK7" s="13" t="s">
        <v>78</v>
      </c>
      <c r="AL7" s="13" t="s">
        <v>78</v>
      </c>
    </row>
    <row r="8" spans="1:38" s="37" customFormat="1" x14ac:dyDescent="0.25">
      <c r="B8" s="31" t="s">
        <v>34</v>
      </c>
      <c r="C8" s="31"/>
      <c r="D8" s="32"/>
      <c r="E8" s="33"/>
      <c r="F8" s="32"/>
      <c r="G8" s="34"/>
      <c r="H8" s="32"/>
      <c r="I8" s="32"/>
      <c r="J8" s="33"/>
      <c r="K8" s="35"/>
      <c r="L8" s="31"/>
      <c r="M8" s="31"/>
      <c r="N8" s="36"/>
      <c r="O8" s="31"/>
      <c r="P8" s="35"/>
      <c r="Q8" s="31"/>
      <c r="R8" s="36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8" x14ac:dyDescent="0.25">
      <c r="C9" s="3">
        <v>1</v>
      </c>
      <c r="D9" s="3" t="s">
        <v>35</v>
      </c>
      <c r="E9" s="16">
        <v>45658</v>
      </c>
      <c r="F9" s="17" t="s">
        <v>36</v>
      </c>
      <c r="G9" s="4">
        <v>20</v>
      </c>
      <c r="H9" s="3" t="s">
        <v>37</v>
      </c>
      <c r="I9" s="3" t="s">
        <v>37</v>
      </c>
      <c r="J9" s="16">
        <v>45658</v>
      </c>
      <c r="K9" s="17" t="s">
        <v>36</v>
      </c>
      <c r="L9" s="3" t="s">
        <v>38</v>
      </c>
      <c r="M9" s="3" t="s">
        <v>39</v>
      </c>
      <c r="N9" s="3">
        <v>1000</v>
      </c>
      <c r="O9" s="16">
        <v>45658</v>
      </c>
      <c r="P9" s="17" t="s">
        <v>40</v>
      </c>
      <c r="Q9" s="18" t="s">
        <v>41</v>
      </c>
      <c r="R9" s="18">
        <v>1</v>
      </c>
      <c r="S9" s="16">
        <v>45658</v>
      </c>
      <c r="T9" s="19" t="s">
        <v>42</v>
      </c>
      <c r="U9" s="20" t="s">
        <v>42</v>
      </c>
      <c r="V9" s="20" t="s">
        <v>43</v>
      </c>
      <c r="W9" s="19" t="s">
        <v>44</v>
      </c>
      <c r="X9" s="21">
        <v>6</v>
      </c>
      <c r="Y9" s="3">
        <v>1</v>
      </c>
      <c r="Z9" s="22">
        <f>Y9*X9</f>
        <v>6</v>
      </c>
      <c r="AA9" s="22">
        <f>Z9*400/2000</f>
        <v>1.2</v>
      </c>
      <c r="AB9" s="22">
        <f>X9*0.35</f>
        <v>2.0999999999999996</v>
      </c>
      <c r="AC9" s="23">
        <f>SUM(AA9*0.02)</f>
        <v>2.4E-2</v>
      </c>
      <c r="AD9" s="3" t="s">
        <v>45</v>
      </c>
      <c r="AG9" s="23">
        <f>($AA9*'Emission Summary'!D$7)+('Daily Log'!$AB9*'Emission Summary'!K$7)</f>
        <v>0</v>
      </c>
      <c r="AH9" s="23">
        <f>($AA9*'Emission Summary'!E$7)+('Daily Log'!$AB9*'Emission Summary'!L$7)</f>
        <v>0</v>
      </c>
      <c r="AI9" s="23">
        <f>($AA9*'Emission Summary'!F$7)+('Daily Log'!$AB9*'Emission Summary'!M$7)</f>
        <v>0</v>
      </c>
      <c r="AJ9" s="23">
        <f>($AA9*'Emission Summary'!G$7)+('Daily Log'!$AB9*'Emission Summary'!N$7)</f>
        <v>0</v>
      </c>
      <c r="AK9" s="23">
        <f>($AA9*'Emission Summary'!H$7)+('Daily Log'!$AB9*'Emission Summary'!O$7)</f>
        <v>0</v>
      </c>
      <c r="AL9" s="23">
        <f>($AA9*'Emission Summary'!I$7)+('Daily Log'!$AB9*'Emission Summary'!P$7)</f>
        <v>0</v>
      </c>
    </row>
    <row r="10" spans="1:38" x14ac:dyDescent="0.25">
      <c r="C10" s="3">
        <v>2</v>
      </c>
      <c r="D10" s="3" t="s">
        <v>46</v>
      </c>
      <c r="O10" s="16"/>
      <c r="Q10" s="18"/>
      <c r="R10" s="18"/>
      <c r="S10" s="16"/>
      <c r="T10" s="20"/>
      <c r="U10" s="20"/>
      <c r="V10" s="20"/>
      <c r="W10" s="20"/>
      <c r="X10" s="21"/>
      <c r="Z10" s="22"/>
      <c r="AA10" s="22"/>
      <c r="AB10" s="22"/>
      <c r="AG10" s="23">
        <f>($AA10*'Emission Summary'!D$7)+('Daily Log'!$AB10*'Emission Summary'!K$7)</f>
        <v>0</v>
      </c>
      <c r="AH10" s="23">
        <f>($AA10*'Emission Summary'!E$7)+('Daily Log'!$AB10*'Emission Summary'!L$7)</f>
        <v>0</v>
      </c>
      <c r="AI10" s="23">
        <f>($AA10*'Emission Summary'!F$7)+('Daily Log'!$AB10*'Emission Summary'!M$7)</f>
        <v>0</v>
      </c>
      <c r="AJ10" s="23">
        <f>($AA10*'Emission Summary'!G$7)+('Daily Log'!$AB10*'Emission Summary'!N$7)</f>
        <v>0</v>
      </c>
      <c r="AK10" s="23">
        <f>($AA10*'Emission Summary'!H$7)+('Daily Log'!$AB10*'Emission Summary'!O$7)</f>
        <v>0</v>
      </c>
      <c r="AL10" s="23">
        <f>($AA10*'Emission Summary'!I$7)+('Daily Log'!$AB10*'Emission Summary'!P$7)</f>
        <v>0</v>
      </c>
    </row>
    <row r="11" spans="1:38" x14ac:dyDescent="0.25">
      <c r="C11" s="3">
        <v>2</v>
      </c>
      <c r="O11" s="16"/>
      <c r="Q11" s="18"/>
      <c r="R11" s="18"/>
      <c r="S11" s="16"/>
      <c r="T11" s="20"/>
      <c r="U11" s="20"/>
      <c r="V11" s="20"/>
      <c r="W11" s="20"/>
      <c r="X11" s="21"/>
      <c r="Z11" s="22"/>
      <c r="AA11" s="22"/>
      <c r="AB11" s="22"/>
      <c r="AG11" s="23">
        <f>($AA11*'Emission Summary'!D$7)+('Daily Log'!$AB11*'Emission Summary'!K$7)</f>
        <v>0</v>
      </c>
      <c r="AH11" s="23">
        <f>($AA11*'Emission Summary'!E$7)+('Daily Log'!$AB11*'Emission Summary'!L$7)</f>
        <v>0</v>
      </c>
      <c r="AI11" s="23">
        <f>($AA11*'Emission Summary'!F$7)+('Daily Log'!$AB11*'Emission Summary'!M$7)</f>
        <v>0</v>
      </c>
      <c r="AJ11" s="23">
        <f>($AA11*'Emission Summary'!G$7)+('Daily Log'!$AB11*'Emission Summary'!N$7)</f>
        <v>0</v>
      </c>
      <c r="AK11" s="23">
        <f>($AA11*'Emission Summary'!H$7)+('Daily Log'!$AB11*'Emission Summary'!O$7)</f>
        <v>0</v>
      </c>
      <c r="AL11" s="23">
        <f>($AA11*'Emission Summary'!I$7)+('Daily Log'!$AB11*'Emission Summary'!P$7)</f>
        <v>0</v>
      </c>
    </row>
    <row r="12" spans="1:38" x14ac:dyDescent="0.25">
      <c r="O12" s="16"/>
      <c r="Q12" s="24"/>
      <c r="R12" s="24">
        <f>SUM(R9:R11)</f>
        <v>1</v>
      </c>
      <c r="S12" s="16"/>
      <c r="T12" s="20"/>
      <c r="U12" s="20"/>
      <c r="V12" s="20"/>
      <c r="W12" s="20"/>
      <c r="X12" s="25">
        <f t="shared" ref="X12:AC12" si="0">SUM(X9:X11)</f>
        <v>6</v>
      </c>
      <c r="Y12" s="26">
        <f t="shared" si="0"/>
        <v>1</v>
      </c>
      <c r="Z12" s="27">
        <f t="shared" si="0"/>
        <v>6</v>
      </c>
      <c r="AA12" s="27">
        <f t="shared" si="0"/>
        <v>1.2</v>
      </c>
      <c r="AB12" s="27">
        <f t="shared" si="0"/>
        <v>2.0999999999999996</v>
      </c>
      <c r="AC12" s="28">
        <f t="shared" si="0"/>
        <v>2.4E-2</v>
      </c>
      <c r="AG12" s="23">
        <f>($AA12*'Emission Summary'!D$7)+('Daily Log'!$AB12*'Emission Summary'!K$7)</f>
        <v>0</v>
      </c>
      <c r="AH12" s="23">
        <f>($AA12*'Emission Summary'!E$7)+('Daily Log'!$AB12*'Emission Summary'!L$7)</f>
        <v>0</v>
      </c>
      <c r="AI12" s="23">
        <f>($AA12*'Emission Summary'!F$7)+('Daily Log'!$AB12*'Emission Summary'!M$7)</f>
        <v>0</v>
      </c>
      <c r="AJ12" s="23">
        <f>($AA12*'Emission Summary'!G$7)+('Daily Log'!$AB12*'Emission Summary'!N$7)</f>
        <v>0</v>
      </c>
      <c r="AK12" s="23">
        <f>($AA12*'Emission Summary'!H$7)+('Daily Log'!$AB12*'Emission Summary'!O$7)</f>
        <v>0</v>
      </c>
      <c r="AL12" s="23">
        <f>($AA12*'Emission Summary'!I$7)+('Daily Log'!$AB12*'Emission Summary'!P$7)</f>
        <v>0</v>
      </c>
    </row>
    <row r="13" spans="1:38" s="37" customFormat="1" x14ac:dyDescent="0.25">
      <c r="B13" s="31" t="s">
        <v>47</v>
      </c>
      <c r="C13" s="31"/>
      <c r="D13" s="32"/>
      <c r="E13" s="33"/>
      <c r="F13" s="32"/>
      <c r="G13" s="34"/>
      <c r="H13" s="32"/>
      <c r="I13" s="32"/>
      <c r="J13" s="33"/>
      <c r="K13" s="35"/>
      <c r="L13" s="31"/>
      <c r="M13" s="31"/>
      <c r="N13" s="36"/>
      <c r="O13" s="33"/>
      <c r="P13" s="35"/>
      <c r="Q13" s="31"/>
      <c r="R13" s="36"/>
      <c r="S13" s="33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</row>
    <row r="14" spans="1:38" x14ac:dyDescent="0.25">
      <c r="C14" s="3">
        <v>2</v>
      </c>
      <c r="D14" s="3" t="s">
        <v>46</v>
      </c>
      <c r="E14" s="16">
        <v>45689</v>
      </c>
      <c r="F14" s="17" t="s">
        <v>36</v>
      </c>
      <c r="G14" s="4">
        <v>20</v>
      </c>
      <c r="H14" s="3" t="s">
        <v>37</v>
      </c>
      <c r="I14" s="3" t="s">
        <v>37</v>
      </c>
      <c r="J14" s="16">
        <v>45689</v>
      </c>
      <c r="K14" s="17" t="s">
        <v>36</v>
      </c>
      <c r="L14" s="3" t="s">
        <v>38</v>
      </c>
      <c r="M14" s="3" t="s">
        <v>39</v>
      </c>
      <c r="N14" s="3">
        <v>1000</v>
      </c>
      <c r="O14" s="16">
        <v>45689</v>
      </c>
      <c r="P14" s="17" t="s">
        <v>40</v>
      </c>
      <c r="Q14" s="18" t="s">
        <v>41</v>
      </c>
      <c r="R14" s="18">
        <v>1</v>
      </c>
      <c r="S14" s="16">
        <v>45689</v>
      </c>
      <c r="T14" s="19" t="s">
        <v>42</v>
      </c>
      <c r="U14" s="20" t="s">
        <v>42</v>
      </c>
      <c r="V14" s="20" t="s">
        <v>43</v>
      </c>
      <c r="W14" s="19" t="s">
        <v>44</v>
      </c>
      <c r="X14" s="21">
        <v>6</v>
      </c>
      <c r="Y14" s="3">
        <v>3</v>
      </c>
      <c r="Z14" s="22">
        <f>Y14*X14</f>
        <v>18</v>
      </c>
      <c r="AA14" s="22">
        <f>Z14*400/2000</f>
        <v>3.6</v>
      </c>
      <c r="AB14" s="22">
        <f>X14*0.35</f>
        <v>2.0999999999999996</v>
      </c>
      <c r="AC14" s="23">
        <f>SUM(AA14*0.02)</f>
        <v>7.2000000000000008E-2</v>
      </c>
      <c r="AD14" s="3" t="s">
        <v>45</v>
      </c>
      <c r="AG14" s="23">
        <f>($AA14*'Emission Summary'!D$7)+('Daily Log'!$AB14*'Emission Summary'!K$7)</f>
        <v>0</v>
      </c>
      <c r="AH14" s="23">
        <f>($AA14*'Emission Summary'!E$7)+('Daily Log'!$AB14*'Emission Summary'!L$7)</f>
        <v>0</v>
      </c>
      <c r="AI14" s="23">
        <f>($AA14*'Emission Summary'!F$7)+('Daily Log'!$AB14*'Emission Summary'!M$7)</f>
        <v>0</v>
      </c>
      <c r="AJ14" s="23">
        <f>($AA14*'Emission Summary'!G$7)+('Daily Log'!$AB14*'Emission Summary'!N$7)</f>
        <v>0</v>
      </c>
      <c r="AK14" s="23">
        <f>($AA14*'Emission Summary'!H$7)+('Daily Log'!$AB14*'Emission Summary'!O$7)</f>
        <v>0</v>
      </c>
      <c r="AL14" s="23">
        <f>($AA14*'Emission Summary'!I$7)+('Daily Log'!$AB14*'Emission Summary'!P$7)</f>
        <v>0</v>
      </c>
    </row>
    <row r="15" spans="1:38" x14ac:dyDescent="0.25">
      <c r="C15" s="3">
        <v>2</v>
      </c>
      <c r="O15" s="16"/>
      <c r="Q15" s="18"/>
      <c r="R15" s="18"/>
      <c r="S15" s="16"/>
      <c r="T15" s="20"/>
      <c r="U15" s="20"/>
      <c r="V15" s="20"/>
      <c r="W15" s="20"/>
      <c r="X15" s="21"/>
      <c r="Z15" s="22"/>
      <c r="AA15" s="22"/>
      <c r="AB15" s="22"/>
      <c r="AG15" s="23">
        <f>($AA15*'Emission Summary'!D$7)+('Daily Log'!$AB15*'Emission Summary'!K$7)</f>
        <v>0</v>
      </c>
      <c r="AH15" s="23">
        <f>($AA15*'Emission Summary'!E$7)+('Daily Log'!$AB15*'Emission Summary'!L$7)</f>
        <v>0</v>
      </c>
      <c r="AI15" s="23">
        <f>($AA15*'Emission Summary'!F$7)+('Daily Log'!$AB15*'Emission Summary'!M$7)</f>
        <v>0</v>
      </c>
      <c r="AJ15" s="23">
        <f>($AA15*'Emission Summary'!G$7)+('Daily Log'!$AB15*'Emission Summary'!N$7)</f>
        <v>0</v>
      </c>
      <c r="AK15" s="23">
        <f>($AA15*'Emission Summary'!H$7)+('Daily Log'!$AB15*'Emission Summary'!O$7)</f>
        <v>0</v>
      </c>
      <c r="AL15" s="23">
        <f>($AA15*'Emission Summary'!I$7)+('Daily Log'!$AB15*'Emission Summary'!P$7)</f>
        <v>0</v>
      </c>
    </row>
    <row r="16" spans="1:38" x14ac:dyDescent="0.25">
      <c r="C16" s="3">
        <v>2</v>
      </c>
      <c r="O16" s="16"/>
      <c r="Q16" s="18"/>
      <c r="R16" s="18"/>
      <c r="S16" s="16"/>
      <c r="T16" s="20"/>
      <c r="U16" s="20"/>
      <c r="V16" s="20"/>
      <c r="W16" s="20"/>
      <c r="X16" s="21"/>
      <c r="Z16" s="22"/>
      <c r="AA16" s="22"/>
      <c r="AB16" s="22"/>
      <c r="AG16" s="23">
        <f>($AA16*'Emission Summary'!D$7)+('Daily Log'!$AB16*'Emission Summary'!K$7)</f>
        <v>0</v>
      </c>
      <c r="AH16" s="23">
        <f>($AA16*'Emission Summary'!E$7)+('Daily Log'!$AB16*'Emission Summary'!L$7)</f>
        <v>0</v>
      </c>
      <c r="AI16" s="23">
        <f>($AA16*'Emission Summary'!F$7)+('Daily Log'!$AB16*'Emission Summary'!M$7)</f>
        <v>0</v>
      </c>
      <c r="AJ16" s="23">
        <f>($AA16*'Emission Summary'!G$7)+('Daily Log'!$AB16*'Emission Summary'!N$7)</f>
        <v>0</v>
      </c>
      <c r="AK16" s="23">
        <f>($AA16*'Emission Summary'!H$7)+('Daily Log'!$AB16*'Emission Summary'!O$7)</f>
        <v>0</v>
      </c>
      <c r="AL16" s="23">
        <f>($AA16*'Emission Summary'!I$7)+('Daily Log'!$AB16*'Emission Summary'!P$7)</f>
        <v>0</v>
      </c>
    </row>
    <row r="17" spans="2:38" x14ac:dyDescent="0.25">
      <c r="O17" s="16"/>
      <c r="Q17" s="24"/>
      <c r="R17" s="24">
        <f>SUM(R14:R16)</f>
        <v>1</v>
      </c>
      <c r="S17" s="16"/>
      <c r="T17" s="20"/>
      <c r="U17" s="20"/>
      <c r="V17" s="20"/>
      <c r="W17" s="20"/>
      <c r="X17" s="25">
        <f t="shared" ref="X17:AC17" si="1">SUM(X14:X16)</f>
        <v>6</v>
      </c>
      <c r="Y17" s="26">
        <f t="shared" si="1"/>
        <v>3</v>
      </c>
      <c r="Z17" s="27">
        <f t="shared" si="1"/>
        <v>18</v>
      </c>
      <c r="AA17" s="27">
        <f t="shared" si="1"/>
        <v>3.6</v>
      </c>
      <c r="AB17" s="27">
        <f t="shared" si="1"/>
        <v>2.0999999999999996</v>
      </c>
      <c r="AC17" s="28">
        <f t="shared" si="1"/>
        <v>7.2000000000000008E-2</v>
      </c>
      <c r="AG17" s="23">
        <f>($AA17*'Emission Summary'!D$7)+('Daily Log'!$AB17*'Emission Summary'!K$7)</f>
        <v>0</v>
      </c>
      <c r="AH17" s="23">
        <f>($AA17*'Emission Summary'!E$7)+('Daily Log'!$AB17*'Emission Summary'!L$7)</f>
        <v>0</v>
      </c>
      <c r="AI17" s="23">
        <f>($AA17*'Emission Summary'!F$7)+('Daily Log'!$AB17*'Emission Summary'!M$7)</f>
        <v>0</v>
      </c>
      <c r="AJ17" s="23">
        <f>($AA17*'Emission Summary'!G$7)+('Daily Log'!$AB17*'Emission Summary'!N$7)</f>
        <v>0</v>
      </c>
      <c r="AK17" s="23">
        <f>($AA17*'Emission Summary'!H$7)+('Daily Log'!$AB17*'Emission Summary'!O$7)</f>
        <v>0</v>
      </c>
      <c r="AL17" s="23">
        <f>($AA17*'Emission Summary'!I$7)+('Daily Log'!$AB17*'Emission Summary'!P$7)</f>
        <v>0</v>
      </c>
    </row>
    <row r="18" spans="2:38" s="37" customFormat="1" x14ac:dyDescent="0.25">
      <c r="B18" s="31" t="s">
        <v>48</v>
      </c>
      <c r="C18" s="31"/>
      <c r="D18" s="32"/>
      <c r="E18" s="33"/>
      <c r="F18" s="32"/>
      <c r="G18" s="34"/>
      <c r="H18" s="32"/>
      <c r="I18" s="32"/>
      <c r="J18" s="33"/>
      <c r="K18" s="35"/>
      <c r="L18" s="31"/>
      <c r="M18" s="31"/>
      <c r="N18" s="36"/>
      <c r="O18" s="33"/>
      <c r="P18" s="35"/>
      <c r="Q18" s="31"/>
      <c r="R18" s="36"/>
      <c r="S18" s="33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</row>
    <row r="19" spans="2:38" x14ac:dyDescent="0.25">
      <c r="C19" s="3">
        <v>2</v>
      </c>
      <c r="D19" s="3" t="s">
        <v>46</v>
      </c>
      <c r="E19" s="16">
        <v>45717</v>
      </c>
      <c r="F19" s="17" t="s">
        <v>36</v>
      </c>
      <c r="G19" s="4">
        <v>20</v>
      </c>
      <c r="H19" s="3" t="s">
        <v>37</v>
      </c>
      <c r="I19" s="3" t="s">
        <v>37</v>
      </c>
      <c r="J19" s="16">
        <v>45717</v>
      </c>
      <c r="K19" s="17" t="s">
        <v>36</v>
      </c>
      <c r="L19" s="3" t="s">
        <v>38</v>
      </c>
      <c r="M19" s="3" t="s">
        <v>39</v>
      </c>
      <c r="N19" s="3">
        <v>1000</v>
      </c>
      <c r="O19" s="16">
        <v>45717</v>
      </c>
      <c r="P19" s="17" t="s">
        <v>40</v>
      </c>
      <c r="Q19" s="18" t="s">
        <v>41</v>
      </c>
      <c r="R19" s="18">
        <v>1</v>
      </c>
      <c r="S19" s="16">
        <v>45717</v>
      </c>
      <c r="T19" s="19" t="s">
        <v>42</v>
      </c>
      <c r="U19" s="20" t="s">
        <v>42</v>
      </c>
      <c r="V19" s="20" t="s">
        <v>43</v>
      </c>
      <c r="W19" s="19" t="s">
        <v>44</v>
      </c>
      <c r="X19" s="21">
        <v>6</v>
      </c>
      <c r="Y19" s="3">
        <v>3</v>
      </c>
      <c r="Z19" s="22">
        <f>Y19*X19</f>
        <v>18</v>
      </c>
      <c r="AA19" s="22">
        <f>Z19*400/2000</f>
        <v>3.6</v>
      </c>
      <c r="AB19" s="22">
        <f>X19*0.35</f>
        <v>2.0999999999999996</v>
      </c>
      <c r="AC19" s="23">
        <f>SUM(AA19*0.02)</f>
        <v>7.2000000000000008E-2</v>
      </c>
      <c r="AD19" s="3" t="s">
        <v>45</v>
      </c>
      <c r="AG19" s="23">
        <f>($AA19*'Emission Summary'!D$7)+('Daily Log'!$AB19*'Emission Summary'!K$7)</f>
        <v>0</v>
      </c>
      <c r="AH19" s="23">
        <f>($AA19*'Emission Summary'!E$7)+('Daily Log'!$AB19*'Emission Summary'!L$7)</f>
        <v>0</v>
      </c>
      <c r="AI19" s="23">
        <f>($AA19*'Emission Summary'!F$7)+('Daily Log'!$AB19*'Emission Summary'!M$7)</f>
        <v>0</v>
      </c>
      <c r="AJ19" s="23">
        <f>($AA19*'Emission Summary'!G$7)+('Daily Log'!$AB19*'Emission Summary'!N$7)</f>
        <v>0</v>
      </c>
      <c r="AK19" s="23">
        <f>($AA19*'Emission Summary'!H$7)+('Daily Log'!$AB19*'Emission Summary'!O$7)</f>
        <v>0</v>
      </c>
      <c r="AL19" s="23">
        <f>($AA19*'Emission Summary'!I$7)+('Daily Log'!$AB19*'Emission Summary'!P$7)</f>
        <v>0</v>
      </c>
    </row>
    <row r="20" spans="2:38" x14ac:dyDescent="0.25">
      <c r="C20" s="3">
        <v>2</v>
      </c>
      <c r="O20" s="16"/>
      <c r="Q20" s="18"/>
      <c r="R20" s="18"/>
      <c r="S20" s="16"/>
      <c r="T20" s="20"/>
      <c r="U20" s="20"/>
      <c r="V20" s="20"/>
      <c r="W20" s="20"/>
      <c r="X20" s="21"/>
      <c r="Z20" s="22"/>
      <c r="AA20" s="22"/>
      <c r="AB20" s="22"/>
      <c r="AG20" s="23">
        <f>($AA20*'Emission Summary'!D$7)+('Daily Log'!$AB20*'Emission Summary'!K$7)</f>
        <v>0</v>
      </c>
      <c r="AH20" s="23">
        <f>($AA20*'Emission Summary'!E$7)+('Daily Log'!$AB20*'Emission Summary'!L$7)</f>
        <v>0</v>
      </c>
      <c r="AI20" s="23">
        <f>($AA20*'Emission Summary'!F$7)+('Daily Log'!$AB20*'Emission Summary'!M$7)</f>
        <v>0</v>
      </c>
      <c r="AJ20" s="23">
        <f>($AA20*'Emission Summary'!G$7)+('Daily Log'!$AB20*'Emission Summary'!N$7)</f>
        <v>0</v>
      </c>
      <c r="AK20" s="23">
        <f>($AA20*'Emission Summary'!H$7)+('Daily Log'!$AB20*'Emission Summary'!O$7)</f>
        <v>0</v>
      </c>
      <c r="AL20" s="23">
        <f>($AA20*'Emission Summary'!I$7)+('Daily Log'!$AB20*'Emission Summary'!P$7)</f>
        <v>0</v>
      </c>
    </row>
    <row r="21" spans="2:38" x14ac:dyDescent="0.25">
      <c r="C21" s="3">
        <v>2</v>
      </c>
      <c r="O21" s="16"/>
      <c r="Q21" s="18"/>
      <c r="R21" s="18"/>
      <c r="S21" s="16"/>
      <c r="T21" s="20"/>
      <c r="U21" s="20"/>
      <c r="V21" s="20"/>
      <c r="W21" s="20"/>
      <c r="X21" s="21"/>
      <c r="Z21" s="22"/>
      <c r="AA21" s="22"/>
      <c r="AB21" s="22"/>
      <c r="AG21" s="23">
        <f>($AA21*'Emission Summary'!D$7)+('Daily Log'!$AB21*'Emission Summary'!K$7)</f>
        <v>0</v>
      </c>
      <c r="AH21" s="23">
        <f>($AA21*'Emission Summary'!E$7)+('Daily Log'!$AB21*'Emission Summary'!L$7)</f>
        <v>0</v>
      </c>
      <c r="AI21" s="23">
        <f>($AA21*'Emission Summary'!F$7)+('Daily Log'!$AB21*'Emission Summary'!M$7)</f>
        <v>0</v>
      </c>
      <c r="AJ21" s="23">
        <f>($AA21*'Emission Summary'!G$7)+('Daily Log'!$AB21*'Emission Summary'!N$7)</f>
        <v>0</v>
      </c>
      <c r="AK21" s="23">
        <f>($AA21*'Emission Summary'!H$7)+('Daily Log'!$AB21*'Emission Summary'!O$7)</f>
        <v>0</v>
      </c>
      <c r="AL21" s="23">
        <f>($AA21*'Emission Summary'!I$7)+('Daily Log'!$AB21*'Emission Summary'!P$7)</f>
        <v>0</v>
      </c>
    </row>
    <row r="22" spans="2:38" x14ac:dyDescent="0.25">
      <c r="O22" s="16"/>
      <c r="Q22" s="24"/>
      <c r="R22" s="24">
        <f>SUM(R19:R21)</f>
        <v>1</v>
      </c>
      <c r="S22" s="16"/>
      <c r="T22" s="20"/>
      <c r="U22" s="20"/>
      <c r="V22" s="20"/>
      <c r="W22" s="20"/>
      <c r="X22" s="25">
        <f t="shared" ref="X22:AC22" si="2">SUM(X19:X21)</f>
        <v>6</v>
      </c>
      <c r="Y22" s="26">
        <f t="shared" si="2"/>
        <v>3</v>
      </c>
      <c r="Z22" s="27">
        <f t="shared" si="2"/>
        <v>18</v>
      </c>
      <c r="AA22" s="27">
        <f t="shared" si="2"/>
        <v>3.6</v>
      </c>
      <c r="AB22" s="27">
        <f t="shared" si="2"/>
        <v>2.0999999999999996</v>
      </c>
      <c r="AC22" s="28">
        <f t="shared" si="2"/>
        <v>7.2000000000000008E-2</v>
      </c>
      <c r="AG22" s="23">
        <f>($AA22*'Emission Summary'!D$7)+('Daily Log'!$AB22*'Emission Summary'!K$7)</f>
        <v>0</v>
      </c>
      <c r="AH22" s="23">
        <f>($AA22*'Emission Summary'!E$7)+('Daily Log'!$AB22*'Emission Summary'!L$7)</f>
        <v>0</v>
      </c>
      <c r="AI22" s="23">
        <f>($AA22*'Emission Summary'!F$7)+('Daily Log'!$AB22*'Emission Summary'!M$7)</f>
        <v>0</v>
      </c>
      <c r="AJ22" s="23">
        <f>($AA22*'Emission Summary'!G$7)+('Daily Log'!$AB22*'Emission Summary'!N$7)</f>
        <v>0</v>
      </c>
      <c r="AK22" s="23">
        <f>($AA22*'Emission Summary'!H$7)+('Daily Log'!$AB22*'Emission Summary'!O$7)</f>
        <v>0</v>
      </c>
      <c r="AL22" s="23">
        <f>($AA22*'Emission Summary'!I$7)+('Daily Log'!$AB22*'Emission Summary'!P$7)</f>
        <v>0</v>
      </c>
    </row>
    <row r="23" spans="2:38" s="37" customFormat="1" x14ac:dyDescent="0.25">
      <c r="B23" s="31" t="s">
        <v>49</v>
      </c>
      <c r="C23" s="31"/>
      <c r="D23" s="32"/>
      <c r="E23" s="33"/>
      <c r="F23" s="32"/>
      <c r="G23" s="34"/>
      <c r="H23" s="32"/>
      <c r="I23" s="32"/>
      <c r="J23" s="33"/>
      <c r="K23" s="35"/>
      <c r="L23" s="31"/>
      <c r="M23" s="31"/>
      <c r="N23" s="36"/>
      <c r="O23" s="33"/>
      <c r="P23" s="35"/>
      <c r="Q23" s="31"/>
      <c r="R23" s="36"/>
      <c r="S23" s="33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2:38" x14ac:dyDescent="0.25">
      <c r="C24" s="3">
        <v>3</v>
      </c>
      <c r="D24" s="3" t="s">
        <v>46</v>
      </c>
      <c r="E24" s="16">
        <v>45748</v>
      </c>
      <c r="F24" s="17" t="s">
        <v>36</v>
      </c>
      <c r="G24" s="4">
        <v>20</v>
      </c>
      <c r="H24" s="3" t="s">
        <v>37</v>
      </c>
      <c r="I24" s="3" t="s">
        <v>37</v>
      </c>
      <c r="J24" s="16">
        <v>45748</v>
      </c>
      <c r="K24" s="17" t="s">
        <v>36</v>
      </c>
      <c r="L24" s="3" t="s">
        <v>38</v>
      </c>
      <c r="M24" s="3" t="s">
        <v>39</v>
      </c>
      <c r="N24" s="3">
        <v>1000</v>
      </c>
      <c r="O24" s="16">
        <v>45748</v>
      </c>
      <c r="P24" s="17" t="s">
        <v>40</v>
      </c>
      <c r="Q24" s="18" t="s">
        <v>41</v>
      </c>
      <c r="R24" s="18">
        <v>1</v>
      </c>
      <c r="S24" s="16">
        <v>45748</v>
      </c>
      <c r="T24" s="19" t="s">
        <v>42</v>
      </c>
      <c r="U24" s="20" t="s">
        <v>42</v>
      </c>
      <c r="V24" s="20" t="s">
        <v>43</v>
      </c>
      <c r="W24" s="19" t="s">
        <v>44</v>
      </c>
      <c r="X24" s="21">
        <v>6</v>
      </c>
      <c r="Y24" s="3">
        <v>3</v>
      </c>
      <c r="Z24" s="22">
        <f>Y24*X24</f>
        <v>18</v>
      </c>
      <c r="AA24" s="22">
        <f>Z24*400/2000</f>
        <v>3.6</v>
      </c>
      <c r="AB24" s="22">
        <f>X24*0.35</f>
        <v>2.0999999999999996</v>
      </c>
      <c r="AC24" s="23">
        <f>SUM(AA24*0.02)</f>
        <v>7.2000000000000008E-2</v>
      </c>
      <c r="AD24" s="3" t="s">
        <v>45</v>
      </c>
      <c r="AG24" s="23">
        <f>($AA24*'Emission Summary'!D$7)+('Daily Log'!$AB24*'Emission Summary'!K$7)</f>
        <v>0</v>
      </c>
      <c r="AH24" s="23">
        <f>($AA24*'Emission Summary'!E$7)+('Daily Log'!$AB24*'Emission Summary'!L$7)</f>
        <v>0</v>
      </c>
      <c r="AI24" s="23">
        <f>($AA24*'Emission Summary'!F$7)+('Daily Log'!$AB24*'Emission Summary'!M$7)</f>
        <v>0</v>
      </c>
      <c r="AJ24" s="23">
        <f>($AA24*'Emission Summary'!G$7)+('Daily Log'!$AB24*'Emission Summary'!N$7)</f>
        <v>0</v>
      </c>
      <c r="AK24" s="23">
        <f>($AA24*'Emission Summary'!H$7)+('Daily Log'!$AB24*'Emission Summary'!O$7)</f>
        <v>0</v>
      </c>
      <c r="AL24" s="23">
        <f>($AA24*'Emission Summary'!I$7)+('Daily Log'!$AB24*'Emission Summary'!P$7)</f>
        <v>0</v>
      </c>
    </row>
    <row r="25" spans="2:38" x14ac:dyDescent="0.25">
      <c r="C25" s="3">
        <v>3</v>
      </c>
      <c r="O25" s="16"/>
      <c r="Q25" s="18"/>
      <c r="R25" s="18"/>
      <c r="S25" s="16"/>
      <c r="T25" s="20"/>
      <c r="U25" s="20"/>
      <c r="V25" s="20"/>
      <c r="W25" s="20"/>
      <c r="X25" s="21"/>
      <c r="Z25" s="22"/>
      <c r="AA25" s="22"/>
      <c r="AB25" s="22"/>
      <c r="AG25" s="23">
        <f>($AA25*'Emission Summary'!D$7)+('Daily Log'!$AB25*'Emission Summary'!K$7)</f>
        <v>0</v>
      </c>
      <c r="AH25" s="23">
        <f>($AA25*'Emission Summary'!E$7)+('Daily Log'!$AB25*'Emission Summary'!L$7)</f>
        <v>0</v>
      </c>
      <c r="AI25" s="23">
        <f>($AA25*'Emission Summary'!F$7)+('Daily Log'!$AB25*'Emission Summary'!M$7)</f>
        <v>0</v>
      </c>
      <c r="AJ25" s="23">
        <f>($AA25*'Emission Summary'!G$7)+('Daily Log'!$AB25*'Emission Summary'!N$7)</f>
        <v>0</v>
      </c>
      <c r="AK25" s="23">
        <f>($AA25*'Emission Summary'!H$7)+('Daily Log'!$AB25*'Emission Summary'!O$7)</f>
        <v>0</v>
      </c>
      <c r="AL25" s="23">
        <f>($AA25*'Emission Summary'!I$7)+('Daily Log'!$AB25*'Emission Summary'!P$7)</f>
        <v>0</v>
      </c>
    </row>
    <row r="26" spans="2:38" x14ac:dyDescent="0.25">
      <c r="C26" s="3">
        <v>3</v>
      </c>
      <c r="O26" s="16"/>
      <c r="Q26" s="18"/>
      <c r="R26" s="18"/>
      <c r="S26" s="16"/>
      <c r="T26" s="20"/>
      <c r="U26" s="20"/>
      <c r="V26" s="20"/>
      <c r="W26" s="20"/>
      <c r="X26" s="21"/>
      <c r="Z26" s="22"/>
      <c r="AA26" s="22"/>
      <c r="AB26" s="22"/>
      <c r="AG26" s="23">
        <f>($AA26*'Emission Summary'!D$7)+('Daily Log'!$AB26*'Emission Summary'!K$7)</f>
        <v>0</v>
      </c>
      <c r="AH26" s="23">
        <f>($AA26*'Emission Summary'!E$7)+('Daily Log'!$AB26*'Emission Summary'!L$7)</f>
        <v>0</v>
      </c>
      <c r="AI26" s="23">
        <f>($AA26*'Emission Summary'!F$7)+('Daily Log'!$AB26*'Emission Summary'!M$7)</f>
        <v>0</v>
      </c>
      <c r="AJ26" s="23">
        <f>($AA26*'Emission Summary'!G$7)+('Daily Log'!$AB26*'Emission Summary'!N$7)</f>
        <v>0</v>
      </c>
      <c r="AK26" s="23">
        <f>($AA26*'Emission Summary'!H$7)+('Daily Log'!$AB26*'Emission Summary'!O$7)</f>
        <v>0</v>
      </c>
      <c r="AL26" s="23">
        <f>($AA26*'Emission Summary'!I$7)+('Daily Log'!$AB26*'Emission Summary'!P$7)</f>
        <v>0</v>
      </c>
    </row>
    <row r="27" spans="2:38" x14ac:dyDescent="0.25">
      <c r="O27" s="16"/>
      <c r="Q27" s="24"/>
      <c r="R27" s="24">
        <f>SUM(R24:R26)</f>
        <v>1</v>
      </c>
      <c r="S27" s="16"/>
      <c r="T27" s="20"/>
      <c r="U27" s="20"/>
      <c r="V27" s="20"/>
      <c r="W27" s="20"/>
      <c r="X27" s="25">
        <f t="shared" ref="X27:AC27" si="3">SUM(X24:X26)</f>
        <v>6</v>
      </c>
      <c r="Y27" s="26">
        <f t="shared" si="3"/>
        <v>3</v>
      </c>
      <c r="Z27" s="27">
        <f t="shared" si="3"/>
        <v>18</v>
      </c>
      <c r="AA27" s="27">
        <f t="shared" si="3"/>
        <v>3.6</v>
      </c>
      <c r="AB27" s="27">
        <f t="shared" si="3"/>
        <v>2.0999999999999996</v>
      </c>
      <c r="AC27" s="28">
        <f t="shared" si="3"/>
        <v>7.2000000000000008E-2</v>
      </c>
      <c r="AG27" s="23">
        <f>($AA27*'Emission Summary'!D$7)+('Daily Log'!$AB27*'Emission Summary'!K$7)</f>
        <v>0</v>
      </c>
      <c r="AH27" s="23">
        <f>($AA27*'Emission Summary'!E$7)+('Daily Log'!$AB27*'Emission Summary'!L$7)</f>
        <v>0</v>
      </c>
      <c r="AI27" s="23">
        <f>($AA27*'Emission Summary'!F$7)+('Daily Log'!$AB27*'Emission Summary'!M$7)</f>
        <v>0</v>
      </c>
      <c r="AJ27" s="23">
        <f>($AA27*'Emission Summary'!G$7)+('Daily Log'!$AB27*'Emission Summary'!N$7)</f>
        <v>0</v>
      </c>
      <c r="AK27" s="23">
        <f>($AA27*'Emission Summary'!H$7)+('Daily Log'!$AB27*'Emission Summary'!O$7)</f>
        <v>0</v>
      </c>
      <c r="AL27" s="23">
        <f>($AA27*'Emission Summary'!I$7)+('Daily Log'!$AB27*'Emission Summary'!P$7)</f>
        <v>0</v>
      </c>
    </row>
    <row r="28" spans="2:38" s="37" customFormat="1" x14ac:dyDescent="0.25">
      <c r="B28" s="31" t="s">
        <v>50</v>
      </c>
      <c r="C28" s="31"/>
      <c r="D28" s="32"/>
      <c r="E28" s="33"/>
      <c r="F28" s="32"/>
      <c r="G28" s="34"/>
      <c r="H28" s="32"/>
      <c r="I28" s="32"/>
      <c r="J28" s="33"/>
      <c r="K28" s="35"/>
      <c r="L28" s="31"/>
      <c r="M28" s="31"/>
      <c r="N28" s="36"/>
      <c r="O28" s="33"/>
      <c r="P28" s="35"/>
      <c r="Q28" s="31"/>
      <c r="R28" s="36"/>
      <c r="S28" s="33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2:38" x14ac:dyDescent="0.25">
      <c r="C29" s="3">
        <v>1</v>
      </c>
      <c r="D29" s="3" t="s">
        <v>46</v>
      </c>
      <c r="E29" s="16">
        <v>45778</v>
      </c>
      <c r="F29" s="17" t="s">
        <v>36</v>
      </c>
      <c r="G29" s="4">
        <v>20</v>
      </c>
      <c r="H29" s="3" t="s">
        <v>37</v>
      </c>
      <c r="I29" s="3" t="s">
        <v>37</v>
      </c>
      <c r="J29" s="16">
        <v>45778</v>
      </c>
      <c r="K29" s="17" t="s">
        <v>36</v>
      </c>
      <c r="L29" s="3" t="s">
        <v>38</v>
      </c>
      <c r="M29" s="3" t="s">
        <v>39</v>
      </c>
      <c r="N29" s="3">
        <v>1000</v>
      </c>
      <c r="O29" s="16">
        <v>45778</v>
      </c>
      <c r="P29" s="17" t="s">
        <v>40</v>
      </c>
      <c r="Q29" s="18" t="s">
        <v>41</v>
      </c>
      <c r="R29" s="18">
        <v>1</v>
      </c>
      <c r="S29" s="16">
        <v>45778</v>
      </c>
      <c r="T29" s="19" t="s">
        <v>42</v>
      </c>
      <c r="U29" s="20" t="s">
        <v>42</v>
      </c>
      <c r="V29" s="20" t="s">
        <v>43</v>
      </c>
      <c r="W29" s="19" t="s">
        <v>44</v>
      </c>
      <c r="X29" s="21">
        <v>6</v>
      </c>
      <c r="Y29" s="3">
        <v>3</v>
      </c>
      <c r="Z29" s="22">
        <f>Y29*X29</f>
        <v>18</v>
      </c>
      <c r="AA29" s="22">
        <f>Z29*400/2000</f>
        <v>3.6</v>
      </c>
      <c r="AB29" s="22">
        <f>X29*0.35</f>
        <v>2.0999999999999996</v>
      </c>
      <c r="AC29" s="23">
        <f>SUM(AA29*0.02)</f>
        <v>7.2000000000000008E-2</v>
      </c>
      <c r="AD29" s="3" t="s">
        <v>45</v>
      </c>
      <c r="AG29" s="23">
        <f>($AA29*'Emission Summary'!D$7)+('Daily Log'!$AB29*'Emission Summary'!K$7)</f>
        <v>0</v>
      </c>
      <c r="AH29" s="23">
        <f>($AA29*'Emission Summary'!E$7)+('Daily Log'!$AB29*'Emission Summary'!L$7)</f>
        <v>0</v>
      </c>
      <c r="AI29" s="23">
        <f>($AA29*'Emission Summary'!F$7)+('Daily Log'!$AB29*'Emission Summary'!M$7)</f>
        <v>0</v>
      </c>
      <c r="AJ29" s="23">
        <f>($AA29*'Emission Summary'!G$7)+('Daily Log'!$AB29*'Emission Summary'!N$7)</f>
        <v>0</v>
      </c>
      <c r="AK29" s="23">
        <f>($AA29*'Emission Summary'!H$7)+('Daily Log'!$AB29*'Emission Summary'!O$7)</f>
        <v>0</v>
      </c>
      <c r="AL29" s="23">
        <f>($AA29*'Emission Summary'!I$7)+('Daily Log'!$AB29*'Emission Summary'!P$7)</f>
        <v>0</v>
      </c>
    </row>
    <row r="30" spans="2:38" x14ac:dyDescent="0.25">
      <c r="C30" s="3">
        <v>2</v>
      </c>
      <c r="O30" s="16"/>
      <c r="Q30" s="18"/>
      <c r="R30" s="18"/>
      <c r="S30" s="16"/>
      <c r="T30" s="20"/>
      <c r="U30" s="20"/>
      <c r="V30" s="20"/>
      <c r="W30" s="20"/>
      <c r="X30" s="21"/>
      <c r="Z30" s="22"/>
      <c r="AA30" s="22"/>
      <c r="AB30" s="22"/>
      <c r="AG30" s="23">
        <f>($AA30*'Emission Summary'!D$7)+('Daily Log'!$AB30*'Emission Summary'!K$7)</f>
        <v>0</v>
      </c>
      <c r="AH30" s="23">
        <f>($AA30*'Emission Summary'!E$7)+('Daily Log'!$AB30*'Emission Summary'!L$7)</f>
        <v>0</v>
      </c>
      <c r="AI30" s="23">
        <f>($AA30*'Emission Summary'!F$7)+('Daily Log'!$AB30*'Emission Summary'!M$7)</f>
        <v>0</v>
      </c>
      <c r="AJ30" s="23">
        <f>($AA30*'Emission Summary'!G$7)+('Daily Log'!$AB30*'Emission Summary'!N$7)</f>
        <v>0</v>
      </c>
      <c r="AK30" s="23">
        <f>($AA30*'Emission Summary'!H$7)+('Daily Log'!$AB30*'Emission Summary'!O$7)</f>
        <v>0</v>
      </c>
      <c r="AL30" s="23">
        <f>($AA30*'Emission Summary'!I$7)+('Daily Log'!$AB30*'Emission Summary'!P$7)</f>
        <v>0</v>
      </c>
    </row>
    <row r="31" spans="2:38" x14ac:dyDescent="0.25">
      <c r="C31" s="3">
        <v>3</v>
      </c>
      <c r="O31" s="16"/>
      <c r="Q31" s="18"/>
      <c r="R31" s="18"/>
      <c r="S31" s="16"/>
      <c r="T31" s="20"/>
      <c r="U31" s="20"/>
      <c r="V31" s="20"/>
      <c r="W31" s="20"/>
      <c r="X31" s="21"/>
      <c r="Z31" s="22"/>
      <c r="AA31" s="22"/>
      <c r="AB31" s="22"/>
      <c r="AG31" s="23">
        <f>($AA31*'Emission Summary'!D$7)+('Daily Log'!$AB31*'Emission Summary'!K$7)</f>
        <v>0</v>
      </c>
      <c r="AH31" s="23">
        <f>($AA31*'Emission Summary'!E$7)+('Daily Log'!$AB31*'Emission Summary'!L$7)</f>
        <v>0</v>
      </c>
      <c r="AI31" s="23">
        <f>($AA31*'Emission Summary'!F$7)+('Daily Log'!$AB31*'Emission Summary'!M$7)</f>
        <v>0</v>
      </c>
      <c r="AJ31" s="23">
        <f>($AA31*'Emission Summary'!G$7)+('Daily Log'!$AB31*'Emission Summary'!N$7)</f>
        <v>0</v>
      </c>
      <c r="AK31" s="23">
        <f>($AA31*'Emission Summary'!H$7)+('Daily Log'!$AB31*'Emission Summary'!O$7)</f>
        <v>0</v>
      </c>
      <c r="AL31" s="23">
        <f>($AA31*'Emission Summary'!I$7)+('Daily Log'!$AB31*'Emission Summary'!P$7)</f>
        <v>0</v>
      </c>
    </row>
    <row r="32" spans="2:38" x14ac:dyDescent="0.25">
      <c r="O32" s="16"/>
      <c r="Q32" s="24"/>
      <c r="R32" s="24">
        <f>SUM(R29:R31)</f>
        <v>1</v>
      </c>
      <c r="S32" s="16"/>
      <c r="T32" s="20"/>
      <c r="U32" s="20"/>
      <c r="V32" s="20"/>
      <c r="W32" s="20"/>
      <c r="X32" s="25">
        <f t="shared" ref="X32:AC32" si="4">SUM(X29:X31)</f>
        <v>6</v>
      </c>
      <c r="Y32" s="26">
        <f t="shared" si="4"/>
        <v>3</v>
      </c>
      <c r="Z32" s="27">
        <f t="shared" si="4"/>
        <v>18</v>
      </c>
      <c r="AA32" s="27">
        <f t="shared" si="4"/>
        <v>3.6</v>
      </c>
      <c r="AB32" s="27">
        <f t="shared" si="4"/>
        <v>2.0999999999999996</v>
      </c>
      <c r="AC32" s="28">
        <f t="shared" si="4"/>
        <v>7.2000000000000008E-2</v>
      </c>
      <c r="AG32" s="23">
        <f>($AA32*'Emission Summary'!D$7)+('Daily Log'!$AB32*'Emission Summary'!K$7)</f>
        <v>0</v>
      </c>
      <c r="AH32" s="23">
        <f>($AA32*'Emission Summary'!E$7)+('Daily Log'!$AB32*'Emission Summary'!L$7)</f>
        <v>0</v>
      </c>
      <c r="AI32" s="23">
        <f>($AA32*'Emission Summary'!F$7)+('Daily Log'!$AB32*'Emission Summary'!M$7)</f>
        <v>0</v>
      </c>
      <c r="AJ32" s="23">
        <f>($AA32*'Emission Summary'!G$7)+('Daily Log'!$AB32*'Emission Summary'!N$7)</f>
        <v>0</v>
      </c>
      <c r="AK32" s="23">
        <f>($AA32*'Emission Summary'!H$7)+('Daily Log'!$AB32*'Emission Summary'!O$7)</f>
        <v>0</v>
      </c>
      <c r="AL32" s="23">
        <f>($AA32*'Emission Summary'!I$7)+('Daily Log'!$AB32*'Emission Summary'!P$7)</f>
        <v>0</v>
      </c>
    </row>
    <row r="33" spans="2:38" s="37" customFormat="1" x14ac:dyDescent="0.25">
      <c r="B33" s="31" t="s">
        <v>51</v>
      </c>
      <c r="C33" s="31"/>
      <c r="D33" s="32"/>
      <c r="E33" s="33"/>
      <c r="F33" s="32"/>
      <c r="G33" s="34"/>
      <c r="H33" s="32"/>
      <c r="I33" s="32"/>
      <c r="J33" s="33"/>
      <c r="K33" s="35"/>
      <c r="L33" s="31"/>
      <c r="M33" s="31"/>
      <c r="N33" s="36"/>
      <c r="O33" s="33"/>
      <c r="P33" s="35"/>
      <c r="Q33" s="31"/>
      <c r="R33" s="36"/>
      <c r="S33" s="33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</row>
    <row r="34" spans="2:38" x14ac:dyDescent="0.25">
      <c r="C34" s="3">
        <v>1</v>
      </c>
      <c r="D34" s="3" t="s">
        <v>46</v>
      </c>
      <c r="E34" s="16">
        <v>45809</v>
      </c>
      <c r="F34" s="17" t="s">
        <v>36</v>
      </c>
      <c r="G34" s="4">
        <v>20</v>
      </c>
      <c r="H34" s="3" t="s">
        <v>37</v>
      </c>
      <c r="I34" s="3" t="s">
        <v>37</v>
      </c>
      <c r="J34" s="16">
        <v>45809</v>
      </c>
      <c r="K34" s="17" t="s">
        <v>36</v>
      </c>
      <c r="L34" s="3" t="s">
        <v>38</v>
      </c>
      <c r="M34" s="3" t="s">
        <v>39</v>
      </c>
      <c r="N34" s="3">
        <v>1000</v>
      </c>
      <c r="O34" s="16">
        <v>45809</v>
      </c>
      <c r="P34" s="17" t="s">
        <v>40</v>
      </c>
      <c r="Q34" s="18" t="s">
        <v>41</v>
      </c>
      <c r="R34" s="18">
        <v>1</v>
      </c>
      <c r="S34" s="16">
        <v>45809</v>
      </c>
      <c r="T34" s="19" t="s">
        <v>42</v>
      </c>
      <c r="U34" s="20" t="s">
        <v>42</v>
      </c>
      <c r="V34" s="20" t="s">
        <v>43</v>
      </c>
      <c r="W34" s="19" t="s">
        <v>44</v>
      </c>
      <c r="X34" s="21">
        <v>6</v>
      </c>
      <c r="Y34" s="3">
        <v>3</v>
      </c>
      <c r="Z34" s="22">
        <f>Y34*X34</f>
        <v>18</v>
      </c>
      <c r="AA34" s="22">
        <f>Z34*400/2000</f>
        <v>3.6</v>
      </c>
      <c r="AB34" s="22">
        <f>X34*0.35</f>
        <v>2.0999999999999996</v>
      </c>
      <c r="AC34" s="23">
        <f>SUM(AA34*0.02)</f>
        <v>7.2000000000000008E-2</v>
      </c>
      <c r="AD34" s="3" t="s">
        <v>45</v>
      </c>
      <c r="AG34" s="23">
        <f>($AA34*'Emission Summary'!D$7)+('Daily Log'!$AB34*'Emission Summary'!K$7)</f>
        <v>0</v>
      </c>
      <c r="AH34" s="23">
        <f>($AA34*'Emission Summary'!E$7)+('Daily Log'!$AB34*'Emission Summary'!L$7)</f>
        <v>0</v>
      </c>
      <c r="AI34" s="23">
        <f>($AA34*'Emission Summary'!F$7)+('Daily Log'!$AB34*'Emission Summary'!M$7)</f>
        <v>0</v>
      </c>
      <c r="AJ34" s="23">
        <f>($AA34*'Emission Summary'!G$7)+('Daily Log'!$AB34*'Emission Summary'!N$7)</f>
        <v>0</v>
      </c>
      <c r="AK34" s="23">
        <f>($AA34*'Emission Summary'!H$7)+('Daily Log'!$AB34*'Emission Summary'!O$7)</f>
        <v>0</v>
      </c>
      <c r="AL34" s="23">
        <f>($AA34*'Emission Summary'!I$7)+('Daily Log'!$AB34*'Emission Summary'!P$7)</f>
        <v>0</v>
      </c>
    </row>
    <row r="35" spans="2:38" x14ac:dyDescent="0.25">
      <c r="C35" s="3">
        <v>2</v>
      </c>
      <c r="O35" s="16"/>
      <c r="Q35" s="18"/>
      <c r="R35" s="18"/>
      <c r="S35" s="16"/>
      <c r="T35" s="20"/>
      <c r="U35" s="20"/>
      <c r="V35" s="20"/>
      <c r="W35" s="20"/>
      <c r="X35" s="21"/>
      <c r="Z35" s="22"/>
      <c r="AA35" s="22"/>
      <c r="AB35" s="22"/>
      <c r="AG35" s="23">
        <f>($AA35*'Emission Summary'!D$7)+('Daily Log'!$AB35*'Emission Summary'!K$7)</f>
        <v>0</v>
      </c>
      <c r="AH35" s="23">
        <f>($AA35*'Emission Summary'!E$7)+('Daily Log'!$AB35*'Emission Summary'!L$7)</f>
        <v>0</v>
      </c>
      <c r="AI35" s="23">
        <f>($AA35*'Emission Summary'!F$7)+('Daily Log'!$AB35*'Emission Summary'!M$7)</f>
        <v>0</v>
      </c>
      <c r="AJ35" s="23">
        <f>($AA35*'Emission Summary'!G$7)+('Daily Log'!$AB35*'Emission Summary'!N$7)</f>
        <v>0</v>
      </c>
      <c r="AK35" s="23">
        <f>($AA35*'Emission Summary'!H$7)+('Daily Log'!$AB35*'Emission Summary'!O$7)</f>
        <v>0</v>
      </c>
      <c r="AL35" s="23">
        <f>($AA35*'Emission Summary'!I$7)+('Daily Log'!$AB35*'Emission Summary'!P$7)</f>
        <v>0</v>
      </c>
    </row>
    <row r="36" spans="2:38" x14ac:dyDescent="0.25">
      <c r="C36" s="3">
        <v>3</v>
      </c>
      <c r="O36" s="16"/>
      <c r="Q36" s="18"/>
      <c r="R36" s="18"/>
      <c r="S36" s="16"/>
      <c r="T36" s="20"/>
      <c r="U36" s="20"/>
      <c r="V36" s="20"/>
      <c r="W36" s="20"/>
      <c r="X36" s="21"/>
      <c r="Z36" s="22"/>
      <c r="AA36" s="22"/>
      <c r="AB36" s="22"/>
      <c r="AG36" s="23">
        <f>($AA36*'Emission Summary'!D$7)+('Daily Log'!$AB36*'Emission Summary'!K$7)</f>
        <v>0</v>
      </c>
      <c r="AH36" s="23">
        <f>($AA36*'Emission Summary'!E$7)+('Daily Log'!$AB36*'Emission Summary'!L$7)</f>
        <v>0</v>
      </c>
      <c r="AI36" s="23">
        <f>($AA36*'Emission Summary'!F$7)+('Daily Log'!$AB36*'Emission Summary'!M$7)</f>
        <v>0</v>
      </c>
      <c r="AJ36" s="23">
        <f>($AA36*'Emission Summary'!G$7)+('Daily Log'!$AB36*'Emission Summary'!N$7)</f>
        <v>0</v>
      </c>
      <c r="AK36" s="23">
        <f>($AA36*'Emission Summary'!H$7)+('Daily Log'!$AB36*'Emission Summary'!O$7)</f>
        <v>0</v>
      </c>
      <c r="AL36" s="23">
        <f>($AA36*'Emission Summary'!I$7)+('Daily Log'!$AB36*'Emission Summary'!P$7)</f>
        <v>0</v>
      </c>
    </row>
    <row r="37" spans="2:38" x14ac:dyDescent="0.25">
      <c r="O37" s="16"/>
      <c r="Q37" s="24"/>
      <c r="R37" s="24">
        <f>SUM(R34:R36)</f>
        <v>1</v>
      </c>
      <c r="S37" s="16"/>
      <c r="T37" s="20"/>
      <c r="U37" s="20"/>
      <c r="V37" s="20"/>
      <c r="W37" s="20"/>
      <c r="X37" s="25">
        <f t="shared" ref="X37:AC37" si="5">SUM(X34:X36)</f>
        <v>6</v>
      </c>
      <c r="Y37" s="26">
        <f t="shared" si="5"/>
        <v>3</v>
      </c>
      <c r="Z37" s="27">
        <f t="shared" si="5"/>
        <v>18</v>
      </c>
      <c r="AA37" s="27">
        <f t="shared" si="5"/>
        <v>3.6</v>
      </c>
      <c r="AB37" s="27">
        <f t="shared" si="5"/>
        <v>2.0999999999999996</v>
      </c>
      <c r="AC37" s="28">
        <f t="shared" si="5"/>
        <v>7.2000000000000008E-2</v>
      </c>
      <c r="AG37" s="23">
        <f>($AA37*'Emission Summary'!D$7)+('Daily Log'!$AB37*'Emission Summary'!K$7)</f>
        <v>0</v>
      </c>
      <c r="AH37" s="23">
        <f>($AA37*'Emission Summary'!E$7)+('Daily Log'!$AB37*'Emission Summary'!L$7)</f>
        <v>0</v>
      </c>
      <c r="AI37" s="23">
        <f>($AA37*'Emission Summary'!F$7)+('Daily Log'!$AB37*'Emission Summary'!M$7)</f>
        <v>0</v>
      </c>
      <c r="AJ37" s="23">
        <f>($AA37*'Emission Summary'!G$7)+('Daily Log'!$AB37*'Emission Summary'!N$7)</f>
        <v>0</v>
      </c>
      <c r="AK37" s="23">
        <f>($AA37*'Emission Summary'!H$7)+('Daily Log'!$AB37*'Emission Summary'!O$7)</f>
        <v>0</v>
      </c>
      <c r="AL37" s="23">
        <f>($AA37*'Emission Summary'!I$7)+('Daily Log'!$AB37*'Emission Summary'!P$7)</f>
        <v>0</v>
      </c>
    </row>
    <row r="38" spans="2:38" s="37" customFormat="1" x14ac:dyDescent="0.25">
      <c r="B38" s="31" t="s">
        <v>52</v>
      </c>
      <c r="C38" s="31"/>
      <c r="D38" s="32"/>
      <c r="E38" s="33"/>
      <c r="F38" s="32"/>
      <c r="G38" s="34"/>
      <c r="H38" s="32"/>
      <c r="I38" s="32"/>
      <c r="J38" s="33"/>
      <c r="K38" s="35"/>
      <c r="L38" s="31"/>
      <c r="M38" s="31"/>
      <c r="N38" s="36"/>
      <c r="O38" s="33"/>
      <c r="P38" s="35"/>
      <c r="Q38" s="31"/>
      <c r="R38" s="36"/>
      <c r="S38" s="33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39" spans="2:38" x14ac:dyDescent="0.25">
      <c r="C39" s="3">
        <v>1</v>
      </c>
      <c r="D39" s="3" t="s">
        <v>46</v>
      </c>
      <c r="E39" s="16">
        <v>45839</v>
      </c>
      <c r="F39" s="17" t="s">
        <v>36</v>
      </c>
      <c r="G39" s="4">
        <v>20</v>
      </c>
      <c r="H39" s="3" t="s">
        <v>37</v>
      </c>
      <c r="I39" s="3" t="s">
        <v>37</v>
      </c>
      <c r="J39" s="16">
        <v>45839</v>
      </c>
      <c r="K39" s="17" t="s">
        <v>36</v>
      </c>
      <c r="L39" s="3" t="s">
        <v>38</v>
      </c>
      <c r="M39" s="3" t="s">
        <v>39</v>
      </c>
      <c r="N39" s="3">
        <v>1000</v>
      </c>
      <c r="O39" s="16">
        <v>45839</v>
      </c>
      <c r="P39" s="17" t="s">
        <v>40</v>
      </c>
      <c r="Q39" s="18" t="s">
        <v>41</v>
      </c>
      <c r="R39" s="18">
        <v>1</v>
      </c>
      <c r="S39" s="16">
        <v>45839</v>
      </c>
      <c r="T39" s="19" t="s">
        <v>42</v>
      </c>
      <c r="U39" s="20" t="s">
        <v>42</v>
      </c>
      <c r="V39" s="20" t="s">
        <v>43</v>
      </c>
      <c r="W39" s="19" t="s">
        <v>44</v>
      </c>
      <c r="X39" s="21">
        <v>6</v>
      </c>
      <c r="Y39" s="3">
        <v>3</v>
      </c>
      <c r="Z39" s="22">
        <f>Y39*X39</f>
        <v>18</v>
      </c>
      <c r="AA39" s="22">
        <f>Z39*400/2000</f>
        <v>3.6</v>
      </c>
      <c r="AB39" s="22">
        <f>X39*0.35</f>
        <v>2.0999999999999996</v>
      </c>
      <c r="AC39" s="23">
        <f>SUM(AA39*0.02)</f>
        <v>7.2000000000000008E-2</v>
      </c>
      <c r="AD39" s="3" t="s">
        <v>45</v>
      </c>
      <c r="AG39" s="23">
        <f>($AA39*'Emission Summary'!D$7)+('Daily Log'!$AB39*'Emission Summary'!K$7)</f>
        <v>0</v>
      </c>
      <c r="AH39" s="23">
        <f>($AA39*'Emission Summary'!E$7)+('Daily Log'!$AB39*'Emission Summary'!L$7)</f>
        <v>0</v>
      </c>
      <c r="AI39" s="23">
        <f>($AA39*'Emission Summary'!F$7)+('Daily Log'!$AB39*'Emission Summary'!M$7)</f>
        <v>0</v>
      </c>
      <c r="AJ39" s="23">
        <f>($AA39*'Emission Summary'!G$7)+('Daily Log'!$AB39*'Emission Summary'!N$7)</f>
        <v>0</v>
      </c>
      <c r="AK39" s="23">
        <f>($AA39*'Emission Summary'!H$7)+('Daily Log'!$AB39*'Emission Summary'!O$7)</f>
        <v>0</v>
      </c>
      <c r="AL39" s="23">
        <f>($AA39*'Emission Summary'!I$7)+('Daily Log'!$AB39*'Emission Summary'!P$7)</f>
        <v>0</v>
      </c>
    </row>
    <row r="40" spans="2:38" x14ac:dyDescent="0.25">
      <c r="C40" s="3">
        <v>2</v>
      </c>
      <c r="O40" s="16"/>
      <c r="Q40" s="18"/>
      <c r="R40" s="18"/>
      <c r="S40" s="16"/>
      <c r="T40" s="20"/>
      <c r="U40" s="20"/>
      <c r="V40" s="20"/>
      <c r="W40" s="20"/>
      <c r="X40" s="21"/>
      <c r="Z40" s="22"/>
      <c r="AA40" s="22"/>
      <c r="AB40" s="22"/>
      <c r="AG40" s="23">
        <f>($AA40*'Emission Summary'!D$7)+('Daily Log'!$AB40*'Emission Summary'!K$7)</f>
        <v>0</v>
      </c>
      <c r="AH40" s="23">
        <f>($AA40*'Emission Summary'!E$7)+('Daily Log'!$AB40*'Emission Summary'!L$7)</f>
        <v>0</v>
      </c>
      <c r="AI40" s="23">
        <f>($AA40*'Emission Summary'!F$7)+('Daily Log'!$AB40*'Emission Summary'!M$7)</f>
        <v>0</v>
      </c>
      <c r="AJ40" s="23">
        <f>($AA40*'Emission Summary'!G$7)+('Daily Log'!$AB40*'Emission Summary'!N$7)</f>
        <v>0</v>
      </c>
      <c r="AK40" s="23">
        <f>($AA40*'Emission Summary'!H$7)+('Daily Log'!$AB40*'Emission Summary'!O$7)</f>
        <v>0</v>
      </c>
      <c r="AL40" s="23">
        <f>($AA40*'Emission Summary'!I$7)+('Daily Log'!$AB40*'Emission Summary'!P$7)</f>
        <v>0</v>
      </c>
    </row>
    <row r="41" spans="2:38" x14ac:dyDescent="0.25">
      <c r="C41" s="3">
        <v>3</v>
      </c>
      <c r="O41" s="16"/>
      <c r="Q41" s="18"/>
      <c r="R41" s="18"/>
      <c r="S41" s="16"/>
      <c r="T41" s="20"/>
      <c r="U41" s="20"/>
      <c r="V41" s="20"/>
      <c r="W41" s="20"/>
      <c r="X41" s="21"/>
      <c r="Z41" s="22"/>
      <c r="AA41" s="22"/>
      <c r="AB41" s="22"/>
      <c r="AG41" s="23">
        <f>($AA41*'Emission Summary'!D$7)+('Daily Log'!$AB41*'Emission Summary'!K$7)</f>
        <v>0</v>
      </c>
      <c r="AH41" s="23">
        <f>($AA41*'Emission Summary'!E$7)+('Daily Log'!$AB41*'Emission Summary'!L$7)</f>
        <v>0</v>
      </c>
      <c r="AI41" s="23">
        <f>($AA41*'Emission Summary'!F$7)+('Daily Log'!$AB41*'Emission Summary'!M$7)</f>
        <v>0</v>
      </c>
      <c r="AJ41" s="23">
        <f>($AA41*'Emission Summary'!G$7)+('Daily Log'!$AB41*'Emission Summary'!N$7)</f>
        <v>0</v>
      </c>
      <c r="AK41" s="23">
        <f>($AA41*'Emission Summary'!H$7)+('Daily Log'!$AB41*'Emission Summary'!O$7)</f>
        <v>0</v>
      </c>
      <c r="AL41" s="23">
        <f>($AA41*'Emission Summary'!I$7)+('Daily Log'!$AB41*'Emission Summary'!P$7)</f>
        <v>0</v>
      </c>
    </row>
    <row r="42" spans="2:38" x14ac:dyDescent="0.25">
      <c r="O42" s="16"/>
      <c r="Q42" s="24"/>
      <c r="R42" s="24">
        <f>SUM(R39:R41)</f>
        <v>1</v>
      </c>
      <c r="S42" s="16"/>
      <c r="T42" s="20"/>
      <c r="U42" s="20"/>
      <c r="V42" s="20"/>
      <c r="W42" s="20"/>
      <c r="X42" s="25">
        <f t="shared" ref="X42:AC42" si="6">SUM(X39:X41)</f>
        <v>6</v>
      </c>
      <c r="Y42" s="26">
        <f t="shared" si="6"/>
        <v>3</v>
      </c>
      <c r="Z42" s="27">
        <f t="shared" si="6"/>
        <v>18</v>
      </c>
      <c r="AA42" s="27">
        <f t="shared" si="6"/>
        <v>3.6</v>
      </c>
      <c r="AB42" s="27">
        <f t="shared" si="6"/>
        <v>2.0999999999999996</v>
      </c>
      <c r="AC42" s="28">
        <f t="shared" si="6"/>
        <v>7.2000000000000008E-2</v>
      </c>
      <c r="AG42" s="23">
        <f>($AA42*'Emission Summary'!D$7)+('Daily Log'!$AB42*'Emission Summary'!K$7)</f>
        <v>0</v>
      </c>
      <c r="AH42" s="23">
        <f>($AA42*'Emission Summary'!E$7)+('Daily Log'!$AB42*'Emission Summary'!L$7)</f>
        <v>0</v>
      </c>
      <c r="AI42" s="23">
        <f>($AA42*'Emission Summary'!F$7)+('Daily Log'!$AB42*'Emission Summary'!M$7)</f>
        <v>0</v>
      </c>
      <c r="AJ42" s="23">
        <f>($AA42*'Emission Summary'!G$7)+('Daily Log'!$AB42*'Emission Summary'!N$7)</f>
        <v>0</v>
      </c>
      <c r="AK42" s="23">
        <f>($AA42*'Emission Summary'!H$7)+('Daily Log'!$AB42*'Emission Summary'!O$7)</f>
        <v>0</v>
      </c>
      <c r="AL42" s="23">
        <f>($AA42*'Emission Summary'!I$7)+('Daily Log'!$AB42*'Emission Summary'!P$7)</f>
        <v>0</v>
      </c>
    </row>
    <row r="43" spans="2:38" s="37" customFormat="1" x14ac:dyDescent="0.25">
      <c r="B43" s="31" t="s">
        <v>53</v>
      </c>
      <c r="C43" s="31"/>
      <c r="D43" s="32"/>
      <c r="E43" s="33"/>
      <c r="F43" s="32"/>
      <c r="G43" s="34"/>
      <c r="H43" s="32"/>
      <c r="I43" s="32"/>
      <c r="J43" s="33"/>
      <c r="K43" s="35"/>
      <c r="L43" s="31"/>
      <c r="M43" s="31"/>
      <c r="N43" s="36"/>
      <c r="O43" s="33"/>
      <c r="P43" s="35"/>
      <c r="Q43" s="31"/>
      <c r="R43" s="36"/>
      <c r="S43" s="33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2:38" x14ac:dyDescent="0.25">
      <c r="C44" s="3">
        <v>1</v>
      </c>
      <c r="D44" s="3" t="s">
        <v>46</v>
      </c>
      <c r="E44" s="16">
        <v>45870</v>
      </c>
      <c r="F44" s="17" t="s">
        <v>36</v>
      </c>
      <c r="G44" s="4">
        <v>20</v>
      </c>
      <c r="H44" s="3" t="s">
        <v>37</v>
      </c>
      <c r="I44" s="3" t="s">
        <v>37</v>
      </c>
      <c r="J44" s="16">
        <v>45870</v>
      </c>
      <c r="K44" s="17" t="s">
        <v>36</v>
      </c>
      <c r="L44" s="3" t="s">
        <v>38</v>
      </c>
      <c r="M44" s="3" t="s">
        <v>39</v>
      </c>
      <c r="N44" s="3">
        <v>1000</v>
      </c>
      <c r="O44" s="16">
        <v>45870</v>
      </c>
      <c r="P44" s="17" t="s">
        <v>40</v>
      </c>
      <c r="Q44" s="18" t="s">
        <v>41</v>
      </c>
      <c r="R44" s="18">
        <v>1</v>
      </c>
      <c r="S44" s="16">
        <v>45870</v>
      </c>
      <c r="T44" s="19" t="s">
        <v>42</v>
      </c>
      <c r="U44" s="20" t="s">
        <v>42</v>
      </c>
      <c r="V44" s="20" t="s">
        <v>43</v>
      </c>
      <c r="W44" s="19" t="s">
        <v>44</v>
      </c>
      <c r="X44" s="21">
        <v>6</v>
      </c>
      <c r="Y44" s="3">
        <v>3</v>
      </c>
      <c r="Z44" s="22">
        <f>Y44*X44</f>
        <v>18</v>
      </c>
      <c r="AA44" s="22">
        <f>Z44*400/2000</f>
        <v>3.6</v>
      </c>
      <c r="AB44" s="22">
        <f>X44*0.35</f>
        <v>2.0999999999999996</v>
      </c>
      <c r="AC44" s="23">
        <f>SUM(AA44*0.02)</f>
        <v>7.2000000000000008E-2</v>
      </c>
      <c r="AD44" s="3" t="s">
        <v>45</v>
      </c>
      <c r="AG44" s="23">
        <f>($AA44*'Emission Summary'!D$7)+('Daily Log'!$AB44*'Emission Summary'!K$7)</f>
        <v>0</v>
      </c>
      <c r="AH44" s="23">
        <f>($AA44*'Emission Summary'!E$7)+('Daily Log'!$AB44*'Emission Summary'!L$7)</f>
        <v>0</v>
      </c>
      <c r="AI44" s="23">
        <f>($AA44*'Emission Summary'!F$7)+('Daily Log'!$AB44*'Emission Summary'!M$7)</f>
        <v>0</v>
      </c>
      <c r="AJ44" s="23">
        <f>($AA44*'Emission Summary'!G$7)+('Daily Log'!$AB44*'Emission Summary'!N$7)</f>
        <v>0</v>
      </c>
      <c r="AK44" s="23">
        <f>($AA44*'Emission Summary'!H$7)+('Daily Log'!$AB44*'Emission Summary'!O$7)</f>
        <v>0</v>
      </c>
      <c r="AL44" s="23">
        <f>($AA44*'Emission Summary'!I$7)+('Daily Log'!$AB44*'Emission Summary'!P$7)</f>
        <v>0</v>
      </c>
    </row>
    <row r="45" spans="2:38" x14ac:dyDescent="0.25">
      <c r="C45" s="3">
        <v>2</v>
      </c>
      <c r="O45" s="16"/>
      <c r="Q45" s="18"/>
      <c r="R45" s="18"/>
      <c r="S45" s="16"/>
      <c r="T45" s="20"/>
      <c r="U45" s="20"/>
      <c r="V45" s="20"/>
      <c r="W45" s="20"/>
      <c r="X45" s="21"/>
      <c r="Z45" s="22"/>
      <c r="AA45" s="22"/>
      <c r="AB45" s="22"/>
      <c r="AG45" s="23">
        <f>($AA45*'Emission Summary'!D$7)+('Daily Log'!$AB45*'Emission Summary'!K$7)</f>
        <v>0</v>
      </c>
      <c r="AH45" s="23">
        <f>($AA45*'Emission Summary'!E$7)+('Daily Log'!$AB45*'Emission Summary'!L$7)</f>
        <v>0</v>
      </c>
      <c r="AI45" s="23">
        <f>($AA45*'Emission Summary'!F$7)+('Daily Log'!$AB45*'Emission Summary'!M$7)</f>
        <v>0</v>
      </c>
      <c r="AJ45" s="23">
        <f>($AA45*'Emission Summary'!G$7)+('Daily Log'!$AB45*'Emission Summary'!N$7)</f>
        <v>0</v>
      </c>
      <c r="AK45" s="23">
        <f>($AA45*'Emission Summary'!H$7)+('Daily Log'!$AB45*'Emission Summary'!O$7)</f>
        <v>0</v>
      </c>
      <c r="AL45" s="23">
        <f>($AA45*'Emission Summary'!I$7)+('Daily Log'!$AB45*'Emission Summary'!P$7)</f>
        <v>0</v>
      </c>
    </row>
    <row r="46" spans="2:38" x14ac:dyDescent="0.25">
      <c r="C46" s="3">
        <v>3</v>
      </c>
      <c r="O46" s="16"/>
      <c r="Q46" s="18"/>
      <c r="R46" s="18"/>
      <c r="S46" s="16"/>
      <c r="T46" s="20"/>
      <c r="U46" s="20"/>
      <c r="V46" s="20"/>
      <c r="W46" s="20"/>
      <c r="X46" s="21"/>
      <c r="Z46" s="22"/>
      <c r="AA46" s="22"/>
      <c r="AB46" s="22"/>
      <c r="AG46" s="23">
        <f>($AA46*'Emission Summary'!D$7)+('Daily Log'!$AB46*'Emission Summary'!K$7)</f>
        <v>0</v>
      </c>
      <c r="AH46" s="23">
        <f>($AA46*'Emission Summary'!E$7)+('Daily Log'!$AB46*'Emission Summary'!L$7)</f>
        <v>0</v>
      </c>
      <c r="AI46" s="23">
        <f>($AA46*'Emission Summary'!F$7)+('Daily Log'!$AB46*'Emission Summary'!M$7)</f>
        <v>0</v>
      </c>
      <c r="AJ46" s="23">
        <f>($AA46*'Emission Summary'!G$7)+('Daily Log'!$AB46*'Emission Summary'!N$7)</f>
        <v>0</v>
      </c>
      <c r="AK46" s="23">
        <f>($AA46*'Emission Summary'!H$7)+('Daily Log'!$AB46*'Emission Summary'!O$7)</f>
        <v>0</v>
      </c>
      <c r="AL46" s="23">
        <f>($AA46*'Emission Summary'!I$7)+('Daily Log'!$AB46*'Emission Summary'!P$7)</f>
        <v>0</v>
      </c>
    </row>
    <row r="47" spans="2:38" x14ac:dyDescent="0.25">
      <c r="O47" s="16"/>
      <c r="Q47" s="24"/>
      <c r="R47" s="24">
        <f>SUM(R44:R46)</f>
        <v>1</v>
      </c>
      <c r="S47" s="16"/>
      <c r="T47" s="20"/>
      <c r="U47" s="20"/>
      <c r="V47" s="20"/>
      <c r="W47" s="20"/>
      <c r="X47" s="25">
        <f t="shared" ref="X47:AC47" si="7">SUM(X44:X46)</f>
        <v>6</v>
      </c>
      <c r="Y47" s="26">
        <f t="shared" si="7"/>
        <v>3</v>
      </c>
      <c r="Z47" s="27">
        <f t="shared" si="7"/>
        <v>18</v>
      </c>
      <c r="AA47" s="27">
        <f t="shared" si="7"/>
        <v>3.6</v>
      </c>
      <c r="AB47" s="27">
        <f t="shared" si="7"/>
        <v>2.0999999999999996</v>
      </c>
      <c r="AC47" s="28">
        <f t="shared" si="7"/>
        <v>7.2000000000000008E-2</v>
      </c>
      <c r="AG47" s="23">
        <f>($AA47*'Emission Summary'!D$7)+('Daily Log'!$AB47*'Emission Summary'!K$7)</f>
        <v>0</v>
      </c>
      <c r="AH47" s="23">
        <f>($AA47*'Emission Summary'!E$7)+('Daily Log'!$AB47*'Emission Summary'!L$7)</f>
        <v>0</v>
      </c>
      <c r="AI47" s="23">
        <f>($AA47*'Emission Summary'!F$7)+('Daily Log'!$AB47*'Emission Summary'!M$7)</f>
        <v>0</v>
      </c>
      <c r="AJ47" s="23">
        <f>($AA47*'Emission Summary'!G$7)+('Daily Log'!$AB47*'Emission Summary'!N$7)</f>
        <v>0</v>
      </c>
      <c r="AK47" s="23">
        <f>($AA47*'Emission Summary'!H$7)+('Daily Log'!$AB47*'Emission Summary'!O$7)</f>
        <v>0</v>
      </c>
      <c r="AL47" s="23">
        <f>($AA47*'Emission Summary'!I$7)+('Daily Log'!$AB47*'Emission Summary'!P$7)</f>
        <v>0</v>
      </c>
    </row>
    <row r="48" spans="2:38" s="37" customFormat="1" x14ac:dyDescent="0.25">
      <c r="B48" s="31" t="s">
        <v>54</v>
      </c>
      <c r="C48" s="31"/>
      <c r="D48" s="32"/>
      <c r="E48" s="33"/>
      <c r="F48" s="32"/>
      <c r="G48" s="34"/>
      <c r="H48" s="32"/>
      <c r="I48" s="32"/>
      <c r="J48" s="33"/>
      <c r="K48" s="35"/>
      <c r="L48" s="31"/>
      <c r="M48" s="31"/>
      <c r="N48" s="36"/>
      <c r="O48" s="33"/>
      <c r="P48" s="35"/>
      <c r="Q48" s="31"/>
      <c r="R48" s="36"/>
      <c r="S48" s="33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2:38" x14ac:dyDescent="0.25">
      <c r="C49" s="3">
        <v>1</v>
      </c>
      <c r="D49" s="3" t="s">
        <v>46</v>
      </c>
      <c r="E49" s="16">
        <v>45901</v>
      </c>
      <c r="F49" s="17" t="s">
        <v>36</v>
      </c>
      <c r="G49" s="4">
        <v>20</v>
      </c>
      <c r="H49" s="3" t="s">
        <v>37</v>
      </c>
      <c r="I49" s="3" t="s">
        <v>37</v>
      </c>
      <c r="J49" s="16">
        <v>45901</v>
      </c>
      <c r="K49" s="17" t="s">
        <v>36</v>
      </c>
      <c r="L49" s="3" t="s">
        <v>38</v>
      </c>
      <c r="M49" s="3" t="s">
        <v>39</v>
      </c>
      <c r="N49" s="3">
        <v>1000</v>
      </c>
      <c r="O49" s="16">
        <v>45901</v>
      </c>
      <c r="P49" s="17" t="s">
        <v>40</v>
      </c>
      <c r="Q49" s="18" t="s">
        <v>41</v>
      </c>
      <c r="R49" s="18">
        <v>1</v>
      </c>
      <c r="S49" s="16">
        <v>45901</v>
      </c>
      <c r="T49" s="19" t="s">
        <v>42</v>
      </c>
      <c r="U49" s="20" t="s">
        <v>42</v>
      </c>
      <c r="V49" s="20" t="s">
        <v>43</v>
      </c>
      <c r="W49" s="19" t="s">
        <v>44</v>
      </c>
      <c r="X49" s="21">
        <v>6</v>
      </c>
      <c r="Y49" s="3">
        <v>3</v>
      </c>
      <c r="Z49" s="22">
        <f>Y49*X49</f>
        <v>18</v>
      </c>
      <c r="AA49" s="22">
        <f>Z49*400/2000</f>
        <v>3.6</v>
      </c>
      <c r="AB49" s="22">
        <f>X49*0.35</f>
        <v>2.0999999999999996</v>
      </c>
      <c r="AC49" s="23">
        <f>SUM(AA49*0.02)</f>
        <v>7.2000000000000008E-2</v>
      </c>
      <c r="AD49" s="3" t="s">
        <v>45</v>
      </c>
      <c r="AG49" s="23">
        <f>($AA49*'Emission Summary'!D$7)+('Daily Log'!$AB49*'Emission Summary'!K$7)</f>
        <v>0</v>
      </c>
      <c r="AH49" s="23">
        <f>($AA49*'Emission Summary'!E$7)+('Daily Log'!$AB49*'Emission Summary'!L$7)</f>
        <v>0</v>
      </c>
      <c r="AI49" s="23">
        <f>($AA49*'Emission Summary'!F$7)+('Daily Log'!$AB49*'Emission Summary'!M$7)</f>
        <v>0</v>
      </c>
      <c r="AJ49" s="23">
        <f>($AA49*'Emission Summary'!G$7)+('Daily Log'!$AB49*'Emission Summary'!N$7)</f>
        <v>0</v>
      </c>
      <c r="AK49" s="23">
        <f>($AA49*'Emission Summary'!H$7)+('Daily Log'!$AB49*'Emission Summary'!O$7)</f>
        <v>0</v>
      </c>
      <c r="AL49" s="23">
        <f>($AA49*'Emission Summary'!I$7)+('Daily Log'!$AB49*'Emission Summary'!P$7)</f>
        <v>0</v>
      </c>
    </row>
    <row r="50" spans="2:38" x14ac:dyDescent="0.25">
      <c r="C50" s="3">
        <v>2</v>
      </c>
      <c r="O50" s="16"/>
      <c r="Q50" s="18"/>
      <c r="R50" s="18"/>
      <c r="S50" s="16"/>
      <c r="T50" s="20"/>
      <c r="U50" s="20"/>
      <c r="V50" s="20"/>
      <c r="W50" s="20"/>
      <c r="X50" s="21"/>
      <c r="Z50" s="22"/>
      <c r="AA50" s="22"/>
      <c r="AB50" s="22"/>
      <c r="AG50" s="23">
        <f>($AA50*'Emission Summary'!D$7)+('Daily Log'!$AB50*'Emission Summary'!K$7)</f>
        <v>0</v>
      </c>
      <c r="AH50" s="23">
        <f>($AA50*'Emission Summary'!E$7)+('Daily Log'!$AB50*'Emission Summary'!L$7)</f>
        <v>0</v>
      </c>
      <c r="AI50" s="23">
        <f>($AA50*'Emission Summary'!F$7)+('Daily Log'!$AB50*'Emission Summary'!M$7)</f>
        <v>0</v>
      </c>
      <c r="AJ50" s="23">
        <f>($AA50*'Emission Summary'!G$7)+('Daily Log'!$AB50*'Emission Summary'!N$7)</f>
        <v>0</v>
      </c>
      <c r="AK50" s="23">
        <f>($AA50*'Emission Summary'!H$7)+('Daily Log'!$AB50*'Emission Summary'!O$7)</f>
        <v>0</v>
      </c>
      <c r="AL50" s="23">
        <f>($AA50*'Emission Summary'!I$7)+('Daily Log'!$AB50*'Emission Summary'!P$7)</f>
        <v>0</v>
      </c>
    </row>
    <row r="51" spans="2:38" x14ac:dyDescent="0.25">
      <c r="C51" s="3">
        <v>3</v>
      </c>
      <c r="O51" s="16"/>
      <c r="Q51" s="18"/>
      <c r="R51" s="18"/>
      <c r="S51" s="16"/>
      <c r="T51" s="20"/>
      <c r="U51" s="20"/>
      <c r="V51" s="20"/>
      <c r="W51" s="20"/>
      <c r="X51" s="21"/>
      <c r="Z51" s="22"/>
      <c r="AA51" s="22"/>
      <c r="AB51" s="22"/>
      <c r="AG51" s="23">
        <f>($AA51*'Emission Summary'!D$7)+('Daily Log'!$AB51*'Emission Summary'!K$7)</f>
        <v>0</v>
      </c>
      <c r="AH51" s="23">
        <f>($AA51*'Emission Summary'!E$7)+('Daily Log'!$AB51*'Emission Summary'!L$7)</f>
        <v>0</v>
      </c>
      <c r="AI51" s="23">
        <f>($AA51*'Emission Summary'!F$7)+('Daily Log'!$AB51*'Emission Summary'!M$7)</f>
        <v>0</v>
      </c>
      <c r="AJ51" s="23">
        <f>($AA51*'Emission Summary'!G$7)+('Daily Log'!$AB51*'Emission Summary'!N$7)</f>
        <v>0</v>
      </c>
      <c r="AK51" s="23">
        <f>($AA51*'Emission Summary'!H$7)+('Daily Log'!$AB51*'Emission Summary'!O$7)</f>
        <v>0</v>
      </c>
      <c r="AL51" s="23">
        <f>($AA51*'Emission Summary'!I$7)+('Daily Log'!$AB51*'Emission Summary'!P$7)</f>
        <v>0</v>
      </c>
    </row>
    <row r="52" spans="2:38" x14ac:dyDescent="0.25">
      <c r="O52" s="16"/>
      <c r="Q52" s="24"/>
      <c r="R52" s="24">
        <f>SUM(R49:R51)</f>
        <v>1</v>
      </c>
      <c r="S52" s="16"/>
      <c r="T52" s="20"/>
      <c r="U52" s="20"/>
      <c r="V52" s="20"/>
      <c r="W52" s="20"/>
      <c r="X52" s="25">
        <f t="shared" ref="X52:AC52" si="8">SUM(X49:X51)</f>
        <v>6</v>
      </c>
      <c r="Y52" s="26">
        <f t="shared" si="8"/>
        <v>3</v>
      </c>
      <c r="Z52" s="27">
        <f t="shared" si="8"/>
        <v>18</v>
      </c>
      <c r="AA52" s="27">
        <f t="shared" si="8"/>
        <v>3.6</v>
      </c>
      <c r="AB52" s="27">
        <f t="shared" si="8"/>
        <v>2.0999999999999996</v>
      </c>
      <c r="AC52" s="28">
        <f t="shared" si="8"/>
        <v>7.2000000000000008E-2</v>
      </c>
      <c r="AG52" s="23">
        <f>($AA52*'Emission Summary'!D$7)+('Daily Log'!$AB52*'Emission Summary'!K$7)</f>
        <v>0</v>
      </c>
      <c r="AH52" s="23">
        <f>($AA52*'Emission Summary'!E$7)+('Daily Log'!$AB52*'Emission Summary'!L$7)</f>
        <v>0</v>
      </c>
      <c r="AI52" s="23">
        <f>($AA52*'Emission Summary'!F$7)+('Daily Log'!$AB52*'Emission Summary'!M$7)</f>
        <v>0</v>
      </c>
      <c r="AJ52" s="23">
        <f>($AA52*'Emission Summary'!G$7)+('Daily Log'!$AB52*'Emission Summary'!N$7)</f>
        <v>0</v>
      </c>
      <c r="AK52" s="23">
        <f>($AA52*'Emission Summary'!H$7)+('Daily Log'!$AB52*'Emission Summary'!O$7)</f>
        <v>0</v>
      </c>
      <c r="AL52" s="23">
        <f>($AA52*'Emission Summary'!I$7)+('Daily Log'!$AB52*'Emission Summary'!P$7)</f>
        <v>0</v>
      </c>
    </row>
    <row r="53" spans="2:38" s="37" customFormat="1" x14ac:dyDescent="0.25">
      <c r="B53" s="31" t="s">
        <v>55</v>
      </c>
      <c r="C53" s="31"/>
      <c r="D53" s="32"/>
      <c r="E53" s="33"/>
      <c r="F53" s="32"/>
      <c r="G53" s="34"/>
      <c r="H53" s="32"/>
      <c r="I53" s="32"/>
      <c r="J53" s="33"/>
      <c r="K53" s="35"/>
      <c r="L53" s="31"/>
      <c r="M53" s="31"/>
      <c r="N53" s="36"/>
      <c r="O53" s="33"/>
      <c r="P53" s="35"/>
      <c r="Q53" s="31"/>
      <c r="R53" s="36"/>
      <c r="S53" s="33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2:38" x14ac:dyDescent="0.25">
      <c r="C54" s="3">
        <v>1</v>
      </c>
      <c r="D54" s="3" t="s">
        <v>46</v>
      </c>
      <c r="E54" s="16">
        <v>45931</v>
      </c>
      <c r="F54" s="17" t="s">
        <v>36</v>
      </c>
      <c r="G54" s="4">
        <v>20</v>
      </c>
      <c r="H54" s="3" t="s">
        <v>37</v>
      </c>
      <c r="I54" s="3" t="s">
        <v>37</v>
      </c>
      <c r="J54" s="16">
        <v>45931</v>
      </c>
      <c r="K54" s="17" t="s">
        <v>36</v>
      </c>
      <c r="L54" s="3" t="s">
        <v>38</v>
      </c>
      <c r="M54" s="3" t="s">
        <v>39</v>
      </c>
      <c r="N54" s="3">
        <v>1000</v>
      </c>
      <c r="O54" s="16">
        <v>45931</v>
      </c>
      <c r="P54" s="17" t="s">
        <v>40</v>
      </c>
      <c r="Q54" s="18" t="s">
        <v>41</v>
      </c>
      <c r="R54" s="18">
        <v>1</v>
      </c>
      <c r="S54" s="16">
        <v>45931</v>
      </c>
      <c r="T54" s="19" t="s">
        <v>42</v>
      </c>
      <c r="U54" s="20" t="s">
        <v>42</v>
      </c>
      <c r="V54" s="20" t="s">
        <v>43</v>
      </c>
      <c r="W54" s="19" t="s">
        <v>44</v>
      </c>
      <c r="X54" s="21">
        <v>6</v>
      </c>
      <c r="Y54" s="3">
        <v>3</v>
      </c>
      <c r="Z54" s="22">
        <f>Y54*X54</f>
        <v>18</v>
      </c>
      <c r="AA54" s="22">
        <f>Z54*400/2000</f>
        <v>3.6</v>
      </c>
      <c r="AB54" s="22">
        <f>X54*0.35</f>
        <v>2.0999999999999996</v>
      </c>
      <c r="AC54" s="23">
        <f>SUM(AA54*0.02)</f>
        <v>7.2000000000000008E-2</v>
      </c>
      <c r="AD54" s="3" t="s">
        <v>45</v>
      </c>
      <c r="AG54" s="23">
        <f>($AA54*'Emission Summary'!D$7)+('Daily Log'!$AB54*'Emission Summary'!K$7)</f>
        <v>0</v>
      </c>
      <c r="AH54" s="23">
        <f>($AA54*'Emission Summary'!E$7)+('Daily Log'!$AB54*'Emission Summary'!L$7)</f>
        <v>0</v>
      </c>
      <c r="AI54" s="23">
        <f>($AA54*'Emission Summary'!F$7)+('Daily Log'!$AB54*'Emission Summary'!M$7)</f>
        <v>0</v>
      </c>
      <c r="AJ54" s="23">
        <f>($AA54*'Emission Summary'!G$7)+('Daily Log'!$AB54*'Emission Summary'!N$7)</f>
        <v>0</v>
      </c>
      <c r="AK54" s="23">
        <f>($AA54*'Emission Summary'!H$7)+('Daily Log'!$AB54*'Emission Summary'!O$7)</f>
        <v>0</v>
      </c>
      <c r="AL54" s="23">
        <f>($AA54*'Emission Summary'!I$7)+('Daily Log'!$AB54*'Emission Summary'!P$7)</f>
        <v>0</v>
      </c>
    </row>
    <row r="55" spans="2:38" x14ac:dyDescent="0.25">
      <c r="C55" s="3">
        <v>2</v>
      </c>
      <c r="O55" s="16"/>
      <c r="Q55" s="18"/>
      <c r="R55" s="18"/>
      <c r="S55" s="16"/>
      <c r="T55" s="20"/>
      <c r="U55" s="20"/>
      <c r="V55" s="20"/>
      <c r="W55" s="20"/>
      <c r="X55" s="21"/>
      <c r="Z55" s="22"/>
      <c r="AA55" s="22"/>
      <c r="AB55" s="22"/>
      <c r="AG55" s="23">
        <f>($AA55*'Emission Summary'!D$7)+('Daily Log'!$AB55*'Emission Summary'!K$7)</f>
        <v>0</v>
      </c>
      <c r="AH55" s="23">
        <f>($AA55*'Emission Summary'!E$7)+('Daily Log'!$AB55*'Emission Summary'!L$7)</f>
        <v>0</v>
      </c>
      <c r="AI55" s="23">
        <f>($AA55*'Emission Summary'!F$7)+('Daily Log'!$AB55*'Emission Summary'!M$7)</f>
        <v>0</v>
      </c>
      <c r="AJ55" s="23">
        <f>($AA55*'Emission Summary'!G$7)+('Daily Log'!$AB55*'Emission Summary'!N$7)</f>
        <v>0</v>
      </c>
      <c r="AK55" s="23">
        <f>($AA55*'Emission Summary'!H$7)+('Daily Log'!$AB55*'Emission Summary'!O$7)</f>
        <v>0</v>
      </c>
      <c r="AL55" s="23">
        <f>($AA55*'Emission Summary'!I$7)+('Daily Log'!$AB55*'Emission Summary'!P$7)</f>
        <v>0</v>
      </c>
    </row>
    <row r="56" spans="2:38" x14ac:dyDescent="0.25">
      <c r="C56" s="3">
        <v>3</v>
      </c>
      <c r="O56" s="16"/>
      <c r="Q56" s="18"/>
      <c r="R56" s="18"/>
      <c r="S56" s="16"/>
      <c r="T56" s="20"/>
      <c r="U56" s="20"/>
      <c r="V56" s="20"/>
      <c r="W56" s="20"/>
      <c r="X56" s="21"/>
      <c r="Z56" s="22"/>
      <c r="AA56" s="22"/>
      <c r="AB56" s="22"/>
      <c r="AG56" s="23">
        <f>($AA56*'Emission Summary'!D$7)+('Daily Log'!$AB56*'Emission Summary'!K$7)</f>
        <v>0</v>
      </c>
      <c r="AH56" s="23">
        <f>($AA56*'Emission Summary'!E$7)+('Daily Log'!$AB56*'Emission Summary'!L$7)</f>
        <v>0</v>
      </c>
      <c r="AI56" s="23">
        <f>($AA56*'Emission Summary'!F$7)+('Daily Log'!$AB56*'Emission Summary'!M$7)</f>
        <v>0</v>
      </c>
      <c r="AJ56" s="23">
        <f>($AA56*'Emission Summary'!G$7)+('Daily Log'!$AB56*'Emission Summary'!N$7)</f>
        <v>0</v>
      </c>
      <c r="AK56" s="23">
        <f>($AA56*'Emission Summary'!H$7)+('Daily Log'!$AB56*'Emission Summary'!O$7)</f>
        <v>0</v>
      </c>
      <c r="AL56" s="23">
        <f>($AA56*'Emission Summary'!I$7)+('Daily Log'!$AB56*'Emission Summary'!P$7)</f>
        <v>0</v>
      </c>
    </row>
    <row r="57" spans="2:38" x14ac:dyDescent="0.25">
      <c r="O57" s="16"/>
      <c r="Q57" s="24"/>
      <c r="R57" s="24">
        <f>SUM(R54:R56)</f>
        <v>1</v>
      </c>
      <c r="S57" s="16"/>
      <c r="T57" s="20"/>
      <c r="U57" s="20"/>
      <c r="V57" s="20"/>
      <c r="W57" s="20"/>
      <c r="X57" s="25">
        <f t="shared" ref="X57:AC57" si="9">SUM(X54:X56)</f>
        <v>6</v>
      </c>
      <c r="Y57" s="26">
        <f t="shared" si="9"/>
        <v>3</v>
      </c>
      <c r="Z57" s="27">
        <f t="shared" si="9"/>
        <v>18</v>
      </c>
      <c r="AA57" s="27">
        <f t="shared" si="9"/>
        <v>3.6</v>
      </c>
      <c r="AB57" s="27">
        <f t="shared" si="9"/>
        <v>2.0999999999999996</v>
      </c>
      <c r="AC57" s="28">
        <f t="shared" si="9"/>
        <v>7.2000000000000008E-2</v>
      </c>
      <c r="AG57" s="23">
        <f>($AA57*'Emission Summary'!D$7)+('Daily Log'!$AB57*'Emission Summary'!K$7)</f>
        <v>0</v>
      </c>
      <c r="AH57" s="23">
        <f>($AA57*'Emission Summary'!E$7)+('Daily Log'!$AB57*'Emission Summary'!L$7)</f>
        <v>0</v>
      </c>
      <c r="AI57" s="23">
        <f>($AA57*'Emission Summary'!F$7)+('Daily Log'!$AB57*'Emission Summary'!M$7)</f>
        <v>0</v>
      </c>
      <c r="AJ57" s="23">
        <f>($AA57*'Emission Summary'!G$7)+('Daily Log'!$AB57*'Emission Summary'!N$7)</f>
        <v>0</v>
      </c>
      <c r="AK57" s="23">
        <f>($AA57*'Emission Summary'!H$7)+('Daily Log'!$AB57*'Emission Summary'!O$7)</f>
        <v>0</v>
      </c>
      <c r="AL57" s="23">
        <f>($AA57*'Emission Summary'!I$7)+('Daily Log'!$AB57*'Emission Summary'!P$7)</f>
        <v>0</v>
      </c>
    </row>
    <row r="58" spans="2:38" s="37" customFormat="1" x14ac:dyDescent="0.25">
      <c r="B58" s="31" t="s">
        <v>56</v>
      </c>
      <c r="C58" s="31"/>
      <c r="D58" s="32"/>
      <c r="E58" s="33"/>
      <c r="F58" s="32"/>
      <c r="G58" s="34"/>
      <c r="H58" s="32"/>
      <c r="I58" s="32"/>
      <c r="J58" s="33"/>
      <c r="K58" s="35"/>
      <c r="L58" s="31"/>
      <c r="M58" s="31"/>
      <c r="N58" s="36"/>
      <c r="O58" s="33"/>
      <c r="P58" s="35"/>
      <c r="Q58" s="31"/>
      <c r="R58" s="36"/>
      <c r="S58" s="33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</row>
    <row r="59" spans="2:38" x14ac:dyDescent="0.25">
      <c r="C59" s="3">
        <v>1</v>
      </c>
      <c r="D59" s="3" t="s">
        <v>46</v>
      </c>
      <c r="E59" s="16">
        <v>45962</v>
      </c>
      <c r="F59" s="17" t="s">
        <v>36</v>
      </c>
      <c r="G59" s="4">
        <v>20</v>
      </c>
      <c r="H59" s="3" t="s">
        <v>37</v>
      </c>
      <c r="I59" s="3" t="s">
        <v>37</v>
      </c>
      <c r="J59" s="16">
        <v>45962</v>
      </c>
      <c r="K59" s="17" t="s">
        <v>36</v>
      </c>
      <c r="L59" s="3" t="s">
        <v>38</v>
      </c>
      <c r="M59" s="3" t="s">
        <v>39</v>
      </c>
      <c r="N59" s="3">
        <v>1000</v>
      </c>
      <c r="O59" s="16">
        <v>45962</v>
      </c>
      <c r="P59" s="17" t="s">
        <v>40</v>
      </c>
      <c r="Q59" s="18" t="s">
        <v>41</v>
      </c>
      <c r="R59" s="18">
        <v>1</v>
      </c>
      <c r="S59" s="16">
        <v>45962</v>
      </c>
      <c r="T59" s="19" t="s">
        <v>42</v>
      </c>
      <c r="U59" s="20" t="s">
        <v>42</v>
      </c>
      <c r="V59" s="20" t="s">
        <v>43</v>
      </c>
      <c r="W59" s="19" t="s">
        <v>44</v>
      </c>
      <c r="X59" s="21">
        <v>6</v>
      </c>
      <c r="Y59" s="3">
        <v>3</v>
      </c>
      <c r="Z59" s="22">
        <f>Y59*X59</f>
        <v>18</v>
      </c>
      <c r="AA59" s="22">
        <f>Z59*400/2000</f>
        <v>3.6</v>
      </c>
      <c r="AB59" s="22">
        <f>X59*0.35</f>
        <v>2.0999999999999996</v>
      </c>
      <c r="AC59" s="23">
        <f>SUM(AA59*0.02)</f>
        <v>7.2000000000000008E-2</v>
      </c>
      <c r="AD59" s="3" t="s">
        <v>45</v>
      </c>
      <c r="AG59" s="23">
        <f>($AA59*'Emission Summary'!D$7)+('Daily Log'!$AB59*'Emission Summary'!K$7)</f>
        <v>0</v>
      </c>
      <c r="AH59" s="23">
        <f>($AA59*'Emission Summary'!E$7)+('Daily Log'!$AB59*'Emission Summary'!L$7)</f>
        <v>0</v>
      </c>
      <c r="AI59" s="23">
        <f>($AA59*'Emission Summary'!F$7)+('Daily Log'!$AB59*'Emission Summary'!M$7)</f>
        <v>0</v>
      </c>
      <c r="AJ59" s="23">
        <f>($AA59*'Emission Summary'!G$7)+('Daily Log'!$AB59*'Emission Summary'!N$7)</f>
        <v>0</v>
      </c>
      <c r="AK59" s="23">
        <f>($AA59*'Emission Summary'!H$7)+('Daily Log'!$AB59*'Emission Summary'!O$7)</f>
        <v>0</v>
      </c>
      <c r="AL59" s="23">
        <f>($AA59*'Emission Summary'!I$7)+('Daily Log'!$AB59*'Emission Summary'!P$7)</f>
        <v>0</v>
      </c>
    </row>
    <row r="60" spans="2:38" x14ac:dyDescent="0.25">
      <c r="C60" s="3">
        <v>2</v>
      </c>
      <c r="O60" s="16"/>
      <c r="Q60" s="18"/>
      <c r="R60" s="18"/>
      <c r="S60" s="16"/>
      <c r="T60" s="20"/>
      <c r="U60" s="20"/>
      <c r="V60" s="20"/>
      <c r="W60" s="20"/>
      <c r="X60" s="21"/>
      <c r="Z60" s="22"/>
      <c r="AA60" s="22"/>
      <c r="AB60" s="22"/>
      <c r="AG60" s="23">
        <f>($AA60*'Emission Summary'!D$7)+('Daily Log'!$AB60*'Emission Summary'!K$7)</f>
        <v>0</v>
      </c>
      <c r="AH60" s="23">
        <f>($AA60*'Emission Summary'!E$7)+('Daily Log'!$AB60*'Emission Summary'!L$7)</f>
        <v>0</v>
      </c>
      <c r="AI60" s="23">
        <f>($AA60*'Emission Summary'!F$7)+('Daily Log'!$AB60*'Emission Summary'!M$7)</f>
        <v>0</v>
      </c>
      <c r="AJ60" s="23">
        <f>($AA60*'Emission Summary'!G$7)+('Daily Log'!$AB60*'Emission Summary'!N$7)</f>
        <v>0</v>
      </c>
      <c r="AK60" s="23">
        <f>($AA60*'Emission Summary'!H$7)+('Daily Log'!$AB60*'Emission Summary'!O$7)</f>
        <v>0</v>
      </c>
      <c r="AL60" s="23">
        <f>($AA60*'Emission Summary'!I$7)+('Daily Log'!$AB60*'Emission Summary'!P$7)</f>
        <v>0</v>
      </c>
    </row>
    <row r="61" spans="2:38" x14ac:dyDescent="0.25">
      <c r="C61" s="3">
        <v>3</v>
      </c>
      <c r="O61" s="16"/>
      <c r="Q61" s="18"/>
      <c r="R61" s="18"/>
      <c r="S61" s="16"/>
      <c r="T61" s="20"/>
      <c r="U61" s="20"/>
      <c r="V61" s="20"/>
      <c r="W61" s="20"/>
      <c r="X61" s="21"/>
      <c r="Z61" s="22"/>
      <c r="AA61" s="22"/>
      <c r="AB61" s="22"/>
      <c r="AG61" s="23">
        <f>($AA61*'Emission Summary'!D$7)+('Daily Log'!$AB61*'Emission Summary'!K$7)</f>
        <v>0</v>
      </c>
      <c r="AH61" s="23">
        <f>($AA61*'Emission Summary'!E$7)+('Daily Log'!$AB61*'Emission Summary'!L$7)</f>
        <v>0</v>
      </c>
      <c r="AI61" s="23">
        <f>($AA61*'Emission Summary'!F$7)+('Daily Log'!$AB61*'Emission Summary'!M$7)</f>
        <v>0</v>
      </c>
      <c r="AJ61" s="23">
        <f>($AA61*'Emission Summary'!G$7)+('Daily Log'!$AB61*'Emission Summary'!N$7)</f>
        <v>0</v>
      </c>
      <c r="AK61" s="23">
        <f>($AA61*'Emission Summary'!H$7)+('Daily Log'!$AB61*'Emission Summary'!O$7)</f>
        <v>0</v>
      </c>
      <c r="AL61" s="23">
        <f>($AA61*'Emission Summary'!I$7)+('Daily Log'!$AB61*'Emission Summary'!P$7)</f>
        <v>0</v>
      </c>
    </row>
    <row r="62" spans="2:38" x14ac:dyDescent="0.25">
      <c r="O62" s="16"/>
      <c r="Q62" s="24"/>
      <c r="R62" s="24">
        <f>SUM(R59:R61)</f>
        <v>1</v>
      </c>
      <c r="S62" s="16"/>
      <c r="T62" s="20"/>
      <c r="U62" s="20"/>
      <c r="V62" s="20"/>
      <c r="W62" s="20"/>
      <c r="X62" s="25">
        <f t="shared" ref="X62:AC62" si="10">SUM(X59:X61)</f>
        <v>6</v>
      </c>
      <c r="Y62" s="26">
        <f t="shared" si="10"/>
        <v>3</v>
      </c>
      <c r="Z62" s="27">
        <f t="shared" si="10"/>
        <v>18</v>
      </c>
      <c r="AA62" s="27">
        <f t="shared" si="10"/>
        <v>3.6</v>
      </c>
      <c r="AB62" s="27">
        <f t="shared" si="10"/>
        <v>2.0999999999999996</v>
      </c>
      <c r="AC62" s="28">
        <f t="shared" si="10"/>
        <v>7.2000000000000008E-2</v>
      </c>
      <c r="AG62" s="23">
        <f>($AA62*'Emission Summary'!D$7)+('Daily Log'!$AB62*'Emission Summary'!K$7)</f>
        <v>0</v>
      </c>
      <c r="AH62" s="23">
        <f>($AA62*'Emission Summary'!E$7)+('Daily Log'!$AB62*'Emission Summary'!L$7)</f>
        <v>0</v>
      </c>
      <c r="AI62" s="23">
        <f>($AA62*'Emission Summary'!F$7)+('Daily Log'!$AB62*'Emission Summary'!M$7)</f>
        <v>0</v>
      </c>
      <c r="AJ62" s="23">
        <f>($AA62*'Emission Summary'!G$7)+('Daily Log'!$AB62*'Emission Summary'!N$7)</f>
        <v>0</v>
      </c>
      <c r="AK62" s="23">
        <f>($AA62*'Emission Summary'!H$7)+('Daily Log'!$AB62*'Emission Summary'!O$7)</f>
        <v>0</v>
      </c>
      <c r="AL62" s="23">
        <f>($AA62*'Emission Summary'!I$7)+('Daily Log'!$AB62*'Emission Summary'!P$7)</f>
        <v>0</v>
      </c>
    </row>
    <row r="63" spans="2:38" s="37" customFormat="1" x14ac:dyDescent="0.25">
      <c r="B63" s="31" t="s">
        <v>57</v>
      </c>
      <c r="C63" s="31"/>
      <c r="D63" s="32"/>
      <c r="E63" s="33"/>
      <c r="F63" s="32"/>
      <c r="G63" s="34"/>
      <c r="H63" s="32"/>
      <c r="I63" s="32"/>
      <c r="J63" s="33"/>
      <c r="K63" s="35"/>
      <c r="L63" s="31"/>
      <c r="M63" s="31"/>
      <c r="N63" s="36"/>
      <c r="O63" s="33"/>
      <c r="P63" s="35"/>
      <c r="Q63" s="31"/>
      <c r="R63" s="36"/>
      <c r="S63" s="33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</row>
    <row r="64" spans="2:38" x14ac:dyDescent="0.25">
      <c r="C64" s="3">
        <v>1</v>
      </c>
      <c r="D64" s="3" t="s">
        <v>46</v>
      </c>
      <c r="E64" s="16">
        <v>45992</v>
      </c>
      <c r="F64" s="17" t="s">
        <v>36</v>
      </c>
      <c r="G64" s="4">
        <v>20</v>
      </c>
      <c r="H64" s="3" t="s">
        <v>37</v>
      </c>
      <c r="I64" s="3" t="s">
        <v>37</v>
      </c>
      <c r="J64" s="16">
        <v>45992</v>
      </c>
      <c r="K64" s="17" t="s">
        <v>36</v>
      </c>
      <c r="L64" s="3" t="s">
        <v>38</v>
      </c>
      <c r="M64" s="3" t="s">
        <v>39</v>
      </c>
      <c r="N64" s="3">
        <v>1000</v>
      </c>
      <c r="O64" s="16">
        <v>45992</v>
      </c>
      <c r="P64" s="17" t="s">
        <v>40</v>
      </c>
      <c r="Q64" s="18" t="s">
        <v>41</v>
      </c>
      <c r="R64" s="18">
        <v>1</v>
      </c>
      <c r="S64" s="16">
        <v>45992</v>
      </c>
      <c r="T64" s="19" t="s">
        <v>42</v>
      </c>
      <c r="U64" s="20" t="s">
        <v>42</v>
      </c>
      <c r="V64" s="20" t="s">
        <v>43</v>
      </c>
      <c r="W64" s="19" t="s">
        <v>44</v>
      </c>
      <c r="X64" s="21">
        <v>6</v>
      </c>
      <c r="Y64" s="3">
        <v>3</v>
      </c>
      <c r="Z64" s="22">
        <f>Y64*X64</f>
        <v>18</v>
      </c>
      <c r="AA64" s="22">
        <f>Z64*400/2000</f>
        <v>3.6</v>
      </c>
      <c r="AB64" s="22">
        <f>X64*0.35</f>
        <v>2.0999999999999996</v>
      </c>
      <c r="AC64" s="23">
        <f>SUM(AA64*0.02)</f>
        <v>7.2000000000000008E-2</v>
      </c>
      <c r="AD64" s="3" t="s">
        <v>45</v>
      </c>
      <c r="AG64" s="23">
        <f>($AA64*'Emission Summary'!D$7)+('Daily Log'!$AB64*'Emission Summary'!K$7)</f>
        <v>0</v>
      </c>
      <c r="AH64" s="23">
        <f>($AA64*'Emission Summary'!E$7)+('Daily Log'!$AB64*'Emission Summary'!L$7)</f>
        <v>0</v>
      </c>
      <c r="AI64" s="23">
        <f>($AA64*'Emission Summary'!F$7)+('Daily Log'!$AB64*'Emission Summary'!M$7)</f>
        <v>0</v>
      </c>
      <c r="AJ64" s="23">
        <f>($AA64*'Emission Summary'!G$7)+('Daily Log'!$AB64*'Emission Summary'!N$7)</f>
        <v>0</v>
      </c>
      <c r="AK64" s="23">
        <f>($AA64*'Emission Summary'!H$7)+('Daily Log'!$AB64*'Emission Summary'!O$7)</f>
        <v>0</v>
      </c>
      <c r="AL64" s="23">
        <f>($AA64*'Emission Summary'!I$7)+('Daily Log'!$AB64*'Emission Summary'!P$7)</f>
        <v>0</v>
      </c>
    </row>
    <row r="65" spans="3:38" x14ac:dyDescent="0.25">
      <c r="C65" s="3">
        <v>2</v>
      </c>
      <c r="O65" s="16"/>
      <c r="Q65" s="18"/>
      <c r="R65" s="18"/>
      <c r="S65" s="16"/>
      <c r="T65" s="20"/>
      <c r="U65" s="20"/>
      <c r="V65" s="20"/>
      <c r="W65" s="20"/>
      <c r="X65" s="21"/>
      <c r="Z65" s="22"/>
      <c r="AA65" s="22"/>
      <c r="AB65" s="22"/>
      <c r="AG65" s="23">
        <f>($AA65*'Emission Summary'!D$7)+('Daily Log'!$AB65*'Emission Summary'!K$7)</f>
        <v>0</v>
      </c>
      <c r="AH65" s="23">
        <f>($AA65*'Emission Summary'!E$7)+('Daily Log'!$AB65*'Emission Summary'!L$7)</f>
        <v>0</v>
      </c>
      <c r="AI65" s="23">
        <f>($AA65*'Emission Summary'!F$7)+('Daily Log'!$AB65*'Emission Summary'!M$7)</f>
        <v>0</v>
      </c>
      <c r="AJ65" s="23">
        <f>($AA65*'Emission Summary'!G$7)+('Daily Log'!$AB65*'Emission Summary'!N$7)</f>
        <v>0</v>
      </c>
      <c r="AK65" s="23">
        <f>($AA65*'Emission Summary'!H$7)+('Daily Log'!$AB65*'Emission Summary'!O$7)</f>
        <v>0</v>
      </c>
      <c r="AL65" s="23">
        <f>($AA65*'Emission Summary'!I$7)+('Daily Log'!$AB65*'Emission Summary'!P$7)</f>
        <v>0</v>
      </c>
    </row>
    <row r="66" spans="3:38" x14ac:dyDescent="0.25">
      <c r="C66" s="3">
        <v>3</v>
      </c>
      <c r="O66" s="16"/>
      <c r="Q66" s="18"/>
      <c r="R66" s="18"/>
      <c r="S66" s="16"/>
      <c r="T66" s="20"/>
      <c r="U66" s="20"/>
      <c r="V66" s="20"/>
      <c r="W66" s="20"/>
      <c r="X66" s="21"/>
      <c r="Z66" s="22"/>
      <c r="AA66" s="22"/>
      <c r="AB66" s="22"/>
      <c r="AG66" s="23">
        <f>($AA66*'Emission Summary'!D$7)+('Daily Log'!$AB66*'Emission Summary'!K$7)</f>
        <v>0</v>
      </c>
      <c r="AH66" s="23">
        <f>($AA66*'Emission Summary'!E$7)+('Daily Log'!$AB66*'Emission Summary'!L$7)</f>
        <v>0</v>
      </c>
      <c r="AI66" s="23">
        <f>($AA66*'Emission Summary'!F$7)+('Daily Log'!$AB66*'Emission Summary'!M$7)</f>
        <v>0</v>
      </c>
      <c r="AJ66" s="23">
        <f>($AA66*'Emission Summary'!G$7)+('Daily Log'!$AB66*'Emission Summary'!N$7)</f>
        <v>0</v>
      </c>
      <c r="AK66" s="23">
        <f>($AA66*'Emission Summary'!H$7)+('Daily Log'!$AB66*'Emission Summary'!O$7)</f>
        <v>0</v>
      </c>
      <c r="AL66" s="23">
        <f>($AA66*'Emission Summary'!I$7)+('Daily Log'!$AB66*'Emission Summary'!P$7)</f>
        <v>0</v>
      </c>
    </row>
    <row r="67" spans="3:38" x14ac:dyDescent="0.25">
      <c r="O67" s="16"/>
      <c r="Q67" s="24"/>
      <c r="R67" s="24">
        <f>SUM(R64:R66)</f>
        <v>1</v>
      </c>
      <c r="S67" s="16"/>
      <c r="T67" s="20"/>
      <c r="U67" s="20"/>
      <c r="V67" s="20"/>
      <c r="W67" s="20"/>
      <c r="X67" s="25">
        <f t="shared" ref="X67:AC67" si="11">SUM(X64:X66)</f>
        <v>6</v>
      </c>
      <c r="Y67" s="26">
        <f t="shared" si="11"/>
        <v>3</v>
      </c>
      <c r="Z67" s="27">
        <f t="shared" si="11"/>
        <v>18</v>
      </c>
      <c r="AA67" s="27">
        <f t="shared" si="11"/>
        <v>3.6</v>
      </c>
      <c r="AB67" s="27">
        <f t="shared" si="11"/>
        <v>2.0999999999999996</v>
      </c>
      <c r="AC67" s="28">
        <f t="shared" si="11"/>
        <v>7.2000000000000008E-2</v>
      </c>
      <c r="AG67" s="23">
        <f>($AA67*'Emission Summary'!D$7)+('Daily Log'!$AB67*'Emission Summary'!K$7)</f>
        <v>0</v>
      </c>
      <c r="AH67" s="23">
        <f>($AA67*'Emission Summary'!E$7)+('Daily Log'!$AB67*'Emission Summary'!L$7)</f>
        <v>0</v>
      </c>
      <c r="AI67" s="23">
        <f>($AA67*'Emission Summary'!F$7)+('Daily Log'!$AB67*'Emission Summary'!M$7)</f>
        <v>0</v>
      </c>
      <c r="AJ67" s="23">
        <f>($AA67*'Emission Summary'!G$7)+('Daily Log'!$AB67*'Emission Summary'!N$7)</f>
        <v>0</v>
      </c>
      <c r="AK67" s="23">
        <f>($AA67*'Emission Summary'!H$7)+('Daily Log'!$AB67*'Emission Summary'!O$7)</f>
        <v>0</v>
      </c>
      <c r="AL67" s="23">
        <f>($AA67*'Emission Summary'!I$7)+('Daily Log'!$AB67*'Emission Summary'!P$7)</f>
        <v>0</v>
      </c>
    </row>
  </sheetData>
  <mergeCells count="11">
    <mergeCell ref="O6:P6"/>
    <mergeCell ref="B6:B7"/>
    <mergeCell ref="C6:C7"/>
    <mergeCell ref="D6:D7"/>
    <mergeCell ref="E6:I6"/>
    <mergeCell ref="J6:M6"/>
    <mergeCell ref="Q6:R6"/>
    <mergeCell ref="S6:T6"/>
    <mergeCell ref="AE6:AE7"/>
    <mergeCell ref="AG5:AL5"/>
    <mergeCell ref="Z5:AC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9BD9-4CA9-4BC5-970D-E39A3B5C704B}">
  <dimension ref="B1:P23"/>
  <sheetViews>
    <sheetView zoomScale="76" workbookViewId="0">
      <selection activeCell="C30" sqref="C30"/>
    </sheetView>
  </sheetViews>
  <sheetFormatPr defaultColWidth="12.140625" defaultRowHeight="15.75" x14ac:dyDescent="0.25"/>
  <cols>
    <col min="1" max="1" width="5.5703125" style="3" customWidth="1"/>
    <col min="2" max="3" width="15.5703125" style="3" customWidth="1"/>
    <col min="4" max="9" width="14.5703125" style="3" customWidth="1"/>
    <col min="10" max="10" width="14.5703125" style="3" bestFit="1" customWidth="1"/>
    <col min="11" max="16384" width="12.140625" style="3"/>
  </cols>
  <sheetData>
    <row r="1" spans="2:16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6" x14ac:dyDescent="0.25">
      <c r="B2" s="1" t="s">
        <v>1</v>
      </c>
      <c r="C2" s="5"/>
      <c r="D2" s="5"/>
      <c r="E2" s="5"/>
      <c r="F2" s="5"/>
      <c r="G2" s="5"/>
      <c r="H2" s="5"/>
      <c r="I2" s="5"/>
      <c r="J2" s="5"/>
    </row>
    <row r="3" spans="2:16" x14ac:dyDescent="0.25">
      <c r="B3" s="1" t="s">
        <v>2</v>
      </c>
      <c r="C3" s="5"/>
      <c r="D3" s="5"/>
      <c r="E3" s="5"/>
      <c r="F3" s="5"/>
      <c r="G3" s="5"/>
      <c r="H3" s="5"/>
      <c r="I3" s="5"/>
      <c r="J3" s="5"/>
    </row>
    <row r="5" spans="2:16" s="29" customFormat="1" ht="32.1" customHeight="1" x14ac:dyDescent="0.25">
      <c r="B5" s="41" t="s">
        <v>3</v>
      </c>
      <c r="C5" s="38" t="s">
        <v>76</v>
      </c>
      <c r="D5" s="8" t="s">
        <v>58</v>
      </c>
      <c r="E5" s="8" t="s">
        <v>61</v>
      </c>
      <c r="F5" s="8" t="s">
        <v>62</v>
      </c>
      <c r="G5" s="8" t="s">
        <v>63</v>
      </c>
      <c r="H5" s="8" t="s">
        <v>59</v>
      </c>
      <c r="I5" s="8" t="s">
        <v>60</v>
      </c>
      <c r="J5" s="38" t="s">
        <v>77</v>
      </c>
      <c r="K5" s="8" t="s">
        <v>58</v>
      </c>
      <c r="L5" s="8" t="s">
        <v>61</v>
      </c>
      <c r="M5" s="8" t="s">
        <v>62</v>
      </c>
      <c r="N5" s="8" t="s">
        <v>63</v>
      </c>
      <c r="O5" s="8" t="s">
        <v>59</v>
      </c>
      <c r="P5" s="8" t="s">
        <v>60</v>
      </c>
    </row>
    <row r="6" spans="2:16" s="29" customFormat="1" x14ac:dyDescent="0.25">
      <c r="B6" s="41"/>
      <c r="C6" s="38"/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38"/>
      <c r="K6" s="13" t="s">
        <v>75</v>
      </c>
      <c r="L6" s="13" t="s">
        <v>75</v>
      </c>
      <c r="M6" s="13" t="s">
        <v>75</v>
      </c>
      <c r="N6" s="13" t="s">
        <v>75</v>
      </c>
      <c r="O6" s="13" t="s">
        <v>75</v>
      </c>
      <c r="P6" s="13" t="s">
        <v>75</v>
      </c>
    </row>
    <row r="7" spans="2:16" s="29" customFormat="1" x14ac:dyDescent="0.25">
      <c r="B7" s="41"/>
      <c r="C7" s="38"/>
      <c r="D7" s="30"/>
      <c r="E7" s="30"/>
      <c r="F7" s="30"/>
      <c r="G7" s="30"/>
      <c r="H7" s="30"/>
      <c r="I7" s="30"/>
      <c r="J7" s="38"/>
      <c r="K7" s="30"/>
      <c r="L7" s="30"/>
      <c r="M7" s="30"/>
      <c r="N7" s="30"/>
      <c r="O7" s="30"/>
      <c r="P7" s="30"/>
    </row>
    <row r="8" spans="2:16" s="29" customFormat="1" x14ac:dyDescent="0.25">
      <c r="B8" s="23" t="s">
        <v>34</v>
      </c>
      <c r="C8" s="22">
        <f>'Daily Log'!AA12</f>
        <v>1.2</v>
      </c>
      <c r="D8" s="22">
        <f>(D$7*$C8)/2000</f>
        <v>0</v>
      </c>
      <c r="E8" s="22">
        <f t="shared" ref="E8:I8" si="0">(E$7*$C8)/2000</f>
        <v>0</v>
      </c>
      <c r="F8" s="22">
        <f t="shared" si="0"/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22">
        <f>'Daily Log'!AB12</f>
        <v>2.0999999999999996</v>
      </c>
      <c r="K8" s="23">
        <f>(K$7*$J8)/2000</f>
        <v>0</v>
      </c>
      <c r="L8" s="23">
        <f t="shared" ref="L8:P8" si="1">(L$7*$J8)/2000</f>
        <v>0</v>
      </c>
      <c r="M8" s="23">
        <f t="shared" si="1"/>
        <v>0</v>
      </c>
      <c r="N8" s="23">
        <f t="shared" si="1"/>
        <v>0</v>
      </c>
      <c r="O8" s="23">
        <f t="shared" si="1"/>
        <v>0</v>
      </c>
      <c r="P8" s="23">
        <f t="shared" si="1"/>
        <v>0</v>
      </c>
    </row>
    <row r="9" spans="2:16" s="29" customFormat="1" x14ac:dyDescent="0.25">
      <c r="B9" s="23" t="s">
        <v>47</v>
      </c>
      <c r="C9" s="22">
        <f>'Daily Log'!AA17</f>
        <v>3.6</v>
      </c>
      <c r="D9" s="22">
        <f t="shared" ref="D9:I19" si="2">(D$7*$C9)/2000</f>
        <v>0</v>
      </c>
      <c r="E9" s="22">
        <f t="shared" si="2"/>
        <v>0</v>
      </c>
      <c r="F9" s="22">
        <f t="shared" si="2"/>
        <v>0</v>
      </c>
      <c r="G9" s="22">
        <f t="shared" si="2"/>
        <v>0</v>
      </c>
      <c r="H9" s="22">
        <f t="shared" si="2"/>
        <v>0</v>
      </c>
      <c r="I9" s="22">
        <f t="shared" si="2"/>
        <v>0</v>
      </c>
      <c r="J9" s="22">
        <f>'Daily Log'!AB17</f>
        <v>2.0999999999999996</v>
      </c>
      <c r="K9" s="23">
        <f t="shared" ref="K9:P19" si="3">(K$7*$J9)/2000</f>
        <v>0</v>
      </c>
      <c r="L9" s="23">
        <f t="shared" si="3"/>
        <v>0</v>
      </c>
      <c r="M9" s="23">
        <f t="shared" si="3"/>
        <v>0</v>
      </c>
      <c r="N9" s="23">
        <f t="shared" si="3"/>
        <v>0</v>
      </c>
      <c r="O9" s="23">
        <f t="shared" si="3"/>
        <v>0</v>
      </c>
      <c r="P9" s="23">
        <f t="shared" si="3"/>
        <v>0</v>
      </c>
    </row>
    <row r="10" spans="2:16" s="29" customFormat="1" x14ac:dyDescent="0.25">
      <c r="B10" s="23" t="s">
        <v>48</v>
      </c>
      <c r="C10" s="22">
        <f>'Daily Log'!AA22</f>
        <v>3.6</v>
      </c>
      <c r="D10" s="22">
        <f t="shared" si="2"/>
        <v>0</v>
      </c>
      <c r="E10" s="22">
        <f t="shared" si="2"/>
        <v>0</v>
      </c>
      <c r="F10" s="22">
        <f t="shared" si="2"/>
        <v>0</v>
      </c>
      <c r="G10" s="22">
        <f t="shared" si="2"/>
        <v>0</v>
      </c>
      <c r="H10" s="22">
        <f t="shared" si="2"/>
        <v>0</v>
      </c>
      <c r="I10" s="22">
        <f t="shared" si="2"/>
        <v>0</v>
      </c>
      <c r="J10" s="22">
        <f>'Daily Log'!AB22</f>
        <v>2.0999999999999996</v>
      </c>
      <c r="K10" s="23">
        <f t="shared" si="3"/>
        <v>0</v>
      </c>
      <c r="L10" s="23">
        <f t="shared" si="3"/>
        <v>0</v>
      </c>
      <c r="M10" s="23">
        <f t="shared" si="3"/>
        <v>0</v>
      </c>
      <c r="N10" s="23">
        <f t="shared" si="3"/>
        <v>0</v>
      </c>
      <c r="O10" s="23">
        <f t="shared" si="3"/>
        <v>0</v>
      </c>
      <c r="P10" s="23">
        <f t="shared" si="3"/>
        <v>0</v>
      </c>
    </row>
    <row r="11" spans="2:16" s="29" customFormat="1" x14ac:dyDescent="0.25">
      <c r="B11" s="23" t="s">
        <v>49</v>
      </c>
      <c r="C11" s="22">
        <f>'Daily Log'!AA27</f>
        <v>3.6</v>
      </c>
      <c r="D11" s="22">
        <f t="shared" si="2"/>
        <v>0</v>
      </c>
      <c r="E11" s="22">
        <f t="shared" si="2"/>
        <v>0</v>
      </c>
      <c r="F11" s="22">
        <f t="shared" si="2"/>
        <v>0</v>
      </c>
      <c r="G11" s="22">
        <f t="shared" si="2"/>
        <v>0</v>
      </c>
      <c r="H11" s="22">
        <f t="shared" si="2"/>
        <v>0</v>
      </c>
      <c r="I11" s="22">
        <f t="shared" si="2"/>
        <v>0</v>
      </c>
      <c r="J11" s="22">
        <f>'Daily Log'!AB27</f>
        <v>2.0999999999999996</v>
      </c>
      <c r="K11" s="23">
        <f t="shared" si="3"/>
        <v>0</v>
      </c>
      <c r="L11" s="23">
        <f t="shared" si="3"/>
        <v>0</v>
      </c>
      <c r="M11" s="23">
        <f t="shared" si="3"/>
        <v>0</v>
      </c>
      <c r="N11" s="23">
        <f t="shared" si="3"/>
        <v>0</v>
      </c>
      <c r="O11" s="23">
        <f t="shared" si="3"/>
        <v>0</v>
      </c>
      <c r="P11" s="23">
        <f t="shared" si="3"/>
        <v>0</v>
      </c>
    </row>
    <row r="12" spans="2:16" s="29" customFormat="1" x14ac:dyDescent="0.25">
      <c r="B12" s="23" t="s">
        <v>50</v>
      </c>
      <c r="C12" s="22">
        <f>'Daily Log'!AA32</f>
        <v>3.6</v>
      </c>
      <c r="D12" s="22">
        <f t="shared" si="2"/>
        <v>0</v>
      </c>
      <c r="E12" s="22">
        <f t="shared" si="2"/>
        <v>0</v>
      </c>
      <c r="F12" s="22">
        <f t="shared" si="2"/>
        <v>0</v>
      </c>
      <c r="G12" s="22">
        <f t="shared" si="2"/>
        <v>0</v>
      </c>
      <c r="H12" s="22">
        <f t="shared" si="2"/>
        <v>0</v>
      </c>
      <c r="I12" s="22">
        <f t="shared" si="2"/>
        <v>0</v>
      </c>
      <c r="J12" s="22">
        <f>'Daily Log'!AB32</f>
        <v>2.0999999999999996</v>
      </c>
      <c r="K12" s="23">
        <f t="shared" si="3"/>
        <v>0</v>
      </c>
      <c r="L12" s="23">
        <f t="shared" si="3"/>
        <v>0</v>
      </c>
      <c r="M12" s="23">
        <f t="shared" si="3"/>
        <v>0</v>
      </c>
      <c r="N12" s="23">
        <f t="shared" si="3"/>
        <v>0</v>
      </c>
      <c r="O12" s="23">
        <f t="shared" si="3"/>
        <v>0</v>
      </c>
      <c r="P12" s="23">
        <f t="shared" si="3"/>
        <v>0</v>
      </c>
    </row>
    <row r="13" spans="2:16" s="29" customFormat="1" x14ac:dyDescent="0.25">
      <c r="B13" s="23" t="s">
        <v>51</v>
      </c>
      <c r="C13" s="22">
        <f>'Daily Log'!AA37</f>
        <v>3.6</v>
      </c>
      <c r="D13" s="22">
        <f t="shared" si="2"/>
        <v>0</v>
      </c>
      <c r="E13" s="22">
        <f t="shared" si="2"/>
        <v>0</v>
      </c>
      <c r="F13" s="22">
        <f t="shared" si="2"/>
        <v>0</v>
      </c>
      <c r="G13" s="22">
        <f t="shared" si="2"/>
        <v>0</v>
      </c>
      <c r="H13" s="22">
        <f t="shared" si="2"/>
        <v>0</v>
      </c>
      <c r="I13" s="22">
        <f t="shared" si="2"/>
        <v>0</v>
      </c>
      <c r="J13" s="22">
        <f>'Daily Log'!AB37</f>
        <v>2.0999999999999996</v>
      </c>
      <c r="K13" s="23">
        <f t="shared" si="3"/>
        <v>0</v>
      </c>
      <c r="L13" s="23">
        <f t="shared" si="3"/>
        <v>0</v>
      </c>
      <c r="M13" s="23">
        <f t="shared" si="3"/>
        <v>0</v>
      </c>
      <c r="N13" s="23">
        <f t="shared" si="3"/>
        <v>0</v>
      </c>
      <c r="O13" s="23">
        <f t="shared" si="3"/>
        <v>0</v>
      </c>
      <c r="P13" s="23">
        <f t="shared" si="3"/>
        <v>0</v>
      </c>
    </row>
    <row r="14" spans="2:16" s="29" customFormat="1" x14ac:dyDescent="0.25">
      <c r="B14" s="23" t="s">
        <v>52</v>
      </c>
      <c r="C14" s="22">
        <f>'Daily Log'!AA42</f>
        <v>3.6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>'Daily Log'!AB42</f>
        <v>2.0999999999999996</v>
      </c>
      <c r="K14" s="23">
        <f t="shared" si="3"/>
        <v>0</v>
      </c>
      <c r="L14" s="23">
        <f t="shared" si="3"/>
        <v>0</v>
      </c>
      <c r="M14" s="23">
        <f t="shared" si="3"/>
        <v>0</v>
      </c>
      <c r="N14" s="23">
        <f t="shared" si="3"/>
        <v>0</v>
      </c>
      <c r="O14" s="23">
        <f t="shared" si="3"/>
        <v>0</v>
      </c>
      <c r="P14" s="23">
        <f t="shared" si="3"/>
        <v>0</v>
      </c>
    </row>
    <row r="15" spans="2:16" s="29" customFormat="1" x14ac:dyDescent="0.25">
      <c r="B15" s="23" t="s">
        <v>53</v>
      </c>
      <c r="C15" s="22">
        <f>'Daily Log'!AA47</f>
        <v>3.6</v>
      </c>
      <c r="D15" s="22">
        <f t="shared" si="2"/>
        <v>0</v>
      </c>
      <c r="E15" s="22">
        <f t="shared" si="2"/>
        <v>0</v>
      </c>
      <c r="F15" s="22">
        <f t="shared" si="2"/>
        <v>0</v>
      </c>
      <c r="G15" s="22">
        <f t="shared" si="2"/>
        <v>0</v>
      </c>
      <c r="H15" s="22">
        <f t="shared" si="2"/>
        <v>0</v>
      </c>
      <c r="I15" s="22">
        <f t="shared" si="2"/>
        <v>0</v>
      </c>
      <c r="J15" s="22">
        <f>'Daily Log'!AB47</f>
        <v>2.0999999999999996</v>
      </c>
      <c r="K15" s="23">
        <f t="shared" si="3"/>
        <v>0</v>
      </c>
      <c r="L15" s="23">
        <f t="shared" si="3"/>
        <v>0</v>
      </c>
      <c r="M15" s="23">
        <f t="shared" si="3"/>
        <v>0</v>
      </c>
      <c r="N15" s="23">
        <f t="shared" si="3"/>
        <v>0</v>
      </c>
      <c r="O15" s="23">
        <f t="shared" si="3"/>
        <v>0</v>
      </c>
      <c r="P15" s="23">
        <f t="shared" si="3"/>
        <v>0</v>
      </c>
    </row>
    <row r="16" spans="2:16" s="29" customFormat="1" x14ac:dyDescent="0.25">
      <c r="B16" s="23" t="s">
        <v>54</v>
      </c>
      <c r="C16" s="22">
        <f>'Daily Log'!AA52</f>
        <v>3.6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  <c r="H16" s="22">
        <f t="shared" si="2"/>
        <v>0</v>
      </c>
      <c r="I16" s="22">
        <f t="shared" si="2"/>
        <v>0</v>
      </c>
      <c r="J16" s="22">
        <f>'Daily Log'!AB52</f>
        <v>2.0999999999999996</v>
      </c>
      <c r="K16" s="23">
        <f t="shared" si="3"/>
        <v>0</v>
      </c>
      <c r="L16" s="23">
        <f t="shared" si="3"/>
        <v>0</v>
      </c>
      <c r="M16" s="23">
        <f t="shared" si="3"/>
        <v>0</v>
      </c>
      <c r="N16" s="23">
        <f t="shared" si="3"/>
        <v>0</v>
      </c>
      <c r="O16" s="23">
        <f t="shared" si="3"/>
        <v>0</v>
      </c>
      <c r="P16" s="23">
        <f t="shared" si="3"/>
        <v>0</v>
      </c>
    </row>
    <row r="17" spans="2:16" s="29" customFormat="1" x14ac:dyDescent="0.25">
      <c r="B17" s="23" t="s">
        <v>55</v>
      </c>
      <c r="C17" s="22">
        <f>'Daily Log'!AA57</f>
        <v>3.6</v>
      </c>
      <c r="D17" s="22">
        <f t="shared" si="2"/>
        <v>0</v>
      </c>
      <c r="E17" s="22">
        <f t="shared" si="2"/>
        <v>0</v>
      </c>
      <c r="F17" s="22">
        <f t="shared" si="2"/>
        <v>0</v>
      </c>
      <c r="G17" s="22">
        <f t="shared" si="2"/>
        <v>0</v>
      </c>
      <c r="H17" s="22">
        <f t="shared" si="2"/>
        <v>0</v>
      </c>
      <c r="I17" s="22">
        <f t="shared" si="2"/>
        <v>0</v>
      </c>
      <c r="J17" s="22">
        <f>'Daily Log'!AB57</f>
        <v>2.0999999999999996</v>
      </c>
      <c r="K17" s="23">
        <f t="shared" si="3"/>
        <v>0</v>
      </c>
      <c r="L17" s="23">
        <f t="shared" si="3"/>
        <v>0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 t="shared" si="3"/>
        <v>0</v>
      </c>
    </row>
    <row r="18" spans="2:16" s="29" customFormat="1" x14ac:dyDescent="0.25">
      <c r="B18" s="23" t="s">
        <v>56</v>
      </c>
      <c r="C18" s="22">
        <f>'Daily Log'!AA62</f>
        <v>3.6</v>
      </c>
      <c r="D18" s="22">
        <f t="shared" si="2"/>
        <v>0</v>
      </c>
      <c r="E18" s="22">
        <f t="shared" si="2"/>
        <v>0</v>
      </c>
      <c r="F18" s="22">
        <f t="shared" si="2"/>
        <v>0</v>
      </c>
      <c r="G18" s="22">
        <f t="shared" si="2"/>
        <v>0</v>
      </c>
      <c r="H18" s="22">
        <f t="shared" si="2"/>
        <v>0</v>
      </c>
      <c r="I18" s="22">
        <f t="shared" si="2"/>
        <v>0</v>
      </c>
      <c r="J18" s="22">
        <f>'Daily Log'!AB62</f>
        <v>2.0999999999999996</v>
      </c>
      <c r="K18" s="23">
        <f t="shared" si="3"/>
        <v>0</v>
      </c>
      <c r="L18" s="23">
        <f t="shared" si="3"/>
        <v>0</v>
      </c>
      <c r="M18" s="23">
        <f t="shared" si="3"/>
        <v>0</v>
      </c>
      <c r="N18" s="23">
        <f t="shared" si="3"/>
        <v>0</v>
      </c>
      <c r="O18" s="23">
        <f t="shared" si="3"/>
        <v>0</v>
      </c>
      <c r="P18" s="23">
        <f t="shared" si="3"/>
        <v>0</v>
      </c>
    </row>
    <row r="19" spans="2:16" s="29" customFormat="1" x14ac:dyDescent="0.25">
      <c r="B19" s="23" t="s">
        <v>57</v>
      </c>
      <c r="C19" s="22">
        <f>'Daily Log'!AA67</f>
        <v>3.6</v>
      </c>
      <c r="D19" s="22">
        <f t="shared" si="2"/>
        <v>0</v>
      </c>
      <c r="E19" s="22">
        <f t="shared" si="2"/>
        <v>0</v>
      </c>
      <c r="F19" s="22">
        <f t="shared" si="2"/>
        <v>0</v>
      </c>
      <c r="G19" s="22">
        <f t="shared" si="2"/>
        <v>0</v>
      </c>
      <c r="H19" s="22">
        <f t="shared" si="2"/>
        <v>0</v>
      </c>
      <c r="I19" s="22">
        <f t="shared" si="2"/>
        <v>0</v>
      </c>
      <c r="J19" s="22">
        <f>'Daily Log'!AB67</f>
        <v>2.0999999999999996</v>
      </c>
      <c r="K19" s="23">
        <f t="shared" si="3"/>
        <v>0</v>
      </c>
      <c r="L19" s="23">
        <f t="shared" si="3"/>
        <v>0</v>
      </c>
      <c r="M19" s="23">
        <f t="shared" si="3"/>
        <v>0</v>
      </c>
      <c r="N19" s="23">
        <f t="shared" si="3"/>
        <v>0</v>
      </c>
      <c r="O19" s="23">
        <f t="shared" si="3"/>
        <v>0</v>
      </c>
      <c r="P19" s="23">
        <f t="shared" si="3"/>
        <v>0</v>
      </c>
    </row>
    <row r="22" spans="2:16" ht="47.25" x14ac:dyDescent="0.25">
      <c r="B22" s="8" t="s">
        <v>67</v>
      </c>
      <c r="C22" s="8" t="s">
        <v>65</v>
      </c>
      <c r="D22" s="8" t="s">
        <v>66</v>
      </c>
      <c r="E22" s="8" t="s">
        <v>69</v>
      </c>
      <c r="F22" s="8" t="s">
        <v>70</v>
      </c>
      <c r="G22" s="8" t="s">
        <v>71</v>
      </c>
      <c r="H22" s="8" t="s">
        <v>72</v>
      </c>
      <c r="I22" s="8" t="s">
        <v>73</v>
      </c>
      <c r="J22" s="8" t="s">
        <v>74</v>
      </c>
    </row>
    <row r="23" spans="2:16" x14ac:dyDescent="0.25">
      <c r="B23" s="30" t="s">
        <v>68</v>
      </c>
      <c r="C23" s="27">
        <f>SUM(C8:C19)</f>
        <v>40.800000000000004</v>
      </c>
      <c r="D23" s="27">
        <f>SUM(J8:J19)</f>
        <v>25.200000000000003</v>
      </c>
      <c r="E23" s="27">
        <f t="shared" ref="E23:J23" si="4">SUM(D8:D19)+SUM(K8:K19)</f>
        <v>0</v>
      </c>
      <c r="F23" s="27">
        <f t="shared" si="4"/>
        <v>0</v>
      </c>
      <c r="G23" s="27">
        <f t="shared" si="4"/>
        <v>0</v>
      </c>
      <c r="H23" s="27">
        <f t="shared" si="4"/>
        <v>0</v>
      </c>
      <c r="I23" s="27">
        <f t="shared" si="4"/>
        <v>0</v>
      </c>
      <c r="J23" s="27">
        <f t="shared" si="4"/>
        <v>0</v>
      </c>
    </row>
  </sheetData>
  <mergeCells count="3">
    <mergeCell ref="C5:C7"/>
    <mergeCell ref="B5:B7"/>
    <mergeCell ref="J5:J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122d8a75-5caa-4c72-8be8-02ac38e9d51e">AQ Permits</Program>
    <Linked_x0020_In_x002d_Document_x003f_ xmlns="122d8a75-5caa-4c72-8be8-02ac38e9d51e">N</Linked_x0020_In_x002d_Document_x003f_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CF05E0-D10C-4AAC-9633-DD841511D599}"/>
</file>

<file path=customXml/itemProps2.xml><?xml version="1.0" encoding="utf-8"?>
<ds:datastoreItem xmlns:ds="http://schemas.openxmlformats.org/officeDocument/2006/customXml" ds:itemID="{66AB67CE-E97D-4D3A-8779-5246761009B3}"/>
</file>

<file path=customXml/itemProps3.xml><?xml version="1.0" encoding="utf-8"?>
<ds:datastoreItem xmlns:ds="http://schemas.openxmlformats.org/officeDocument/2006/customXml" ds:itemID="{859925B4-8CF0-40EC-8DBE-6D47BBA8C1E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Emission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ACI Annual Reporting Form</dc:title>
  <dc:creator>STINE Jared * DEQ</dc:creator>
  <cp:lastModifiedBy>BOYARSHINOVA Lia * DEQ</cp:lastModifiedBy>
  <dcterms:created xsi:type="dcterms:W3CDTF">2025-08-01T20:44:27Z</dcterms:created>
  <dcterms:modified xsi:type="dcterms:W3CDTF">2025-08-07T16:51:48Z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0x010100D22A613C8CF9DD46AC33D6D53A71F59F</vt:lpwstr>
  </property>
</Properties>
</file>