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eqhq1\lboyars\_temporary docs\"/>
    </mc:Choice>
  </mc:AlternateContent>
  <bookViews>
    <workbookView xWindow="0" yWindow="0" windowWidth="25200" windowHeight="11250"/>
  </bookViews>
  <sheets>
    <sheet name="ED603 - Baseline" sheetId="1" r:id="rId1"/>
    <sheet name="ED604 - Netting Basis" sheetId="7" r:id="rId2"/>
    <sheet name="ED605 - PM2.5 Netting Basis" sheetId="4" r:id="rId3"/>
    <sheet name="Pollutant List" sheetId="5" state="hidden" r:id="rId4"/>
  </sheets>
  <definedNames>
    <definedName name="baseline_pollutant_list">'Pollutant List'!$A$2:$A$16</definedName>
    <definedName name="netting_basis_pollutant_list">'Pollutant List'!$B$2:$B$19</definedName>
    <definedName name="PM2.5_message">'Pollutant List'!$A$23</definedName>
    <definedName name="_xlnm.Print_Area" localSheetId="0">'ED603 - Baseline'!$A$1:$I$45</definedName>
    <definedName name="_xlnm.Print_Area" localSheetId="1">'ED604 - Netting Basis'!$A$1:$I$47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9" i="1" l="1"/>
  <c r="A45" i="7" l="1"/>
  <c r="A44" i="7"/>
  <c r="A43" i="7"/>
  <c r="A42" i="7"/>
  <c r="A41" i="7"/>
  <c r="A40" i="7"/>
  <c r="A39" i="7"/>
  <c r="A38" i="7"/>
  <c r="A37" i="7"/>
  <c r="A36" i="7"/>
  <c r="A35" i="7"/>
  <c r="A34" i="7"/>
  <c r="A33" i="7"/>
  <c r="A32" i="7"/>
  <c r="A31" i="7"/>
  <c r="A30" i="7"/>
  <c r="A29" i="7"/>
  <c r="A28" i="7"/>
  <c r="A47" i="7" l="1"/>
  <c r="C45" i="7"/>
  <c r="C44" i="7"/>
  <c r="C43" i="7"/>
  <c r="C42" i="7"/>
  <c r="C41" i="7"/>
  <c r="C40" i="7"/>
  <c r="C39" i="7"/>
  <c r="C38" i="7"/>
  <c r="C37" i="7"/>
  <c r="C36" i="7"/>
  <c r="C35" i="7"/>
  <c r="C34" i="7"/>
  <c r="C33" i="7"/>
  <c r="C32" i="7"/>
  <c r="C31" i="7"/>
  <c r="C30" i="7"/>
  <c r="C29" i="7"/>
  <c r="C28" i="7"/>
  <c r="A45" i="1" l="1"/>
  <c r="A43" i="1" l="1"/>
  <c r="C43" i="1" s="1"/>
  <c r="A42" i="1"/>
  <c r="C42" i="1" s="1"/>
  <c r="A41" i="1"/>
  <c r="C41" i="1" s="1"/>
  <c r="A40" i="1"/>
  <c r="C40" i="1" s="1"/>
  <c r="A39" i="1"/>
  <c r="C39" i="1" s="1"/>
  <c r="A38" i="1"/>
  <c r="C38" i="1" s="1"/>
  <c r="A37" i="1"/>
  <c r="C37" i="1" s="1"/>
  <c r="A36" i="1"/>
  <c r="C36" i="1" s="1"/>
  <c r="A35" i="1"/>
  <c r="C35" i="1" s="1"/>
  <c r="A34" i="1"/>
  <c r="C34" i="1" s="1"/>
  <c r="A33" i="1"/>
  <c r="C33" i="1" s="1"/>
  <c r="A32" i="1"/>
  <c r="C32" i="1" s="1"/>
  <c r="A31" i="1"/>
  <c r="C31" i="1" s="1"/>
  <c r="A30" i="1"/>
  <c r="C30" i="1" s="1"/>
  <c r="A29" i="1"/>
  <c r="F10" i="4" l="1"/>
  <c r="F11" i="4"/>
  <c r="F12" i="4"/>
  <c r="F13" i="4"/>
  <c r="F14" i="4"/>
  <c r="F15" i="4"/>
  <c r="F16" i="4"/>
  <c r="F17" i="4"/>
  <c r="F18" i="4"/>
  <c r="F19" i="4"/>
  <c r="F20" i="4"/>
  <c r="F21" i="4"/>
  <c r="F22" i="4"/>
  <c r="F23" i="4"/>
  <c r="F24" i="4"/>
  <c r="F25" i="4"/>
  <c r="F9" i="4"/>
  <c r="F26" i="4" l="1"/>
  <c r="C26" i="4"/>
  <c r="B28" i="4" l="1"/>
  <c r="B30" i="4" s="1"/>
</calcChain>
</file>

<file path=xl/sharedStrings.xml><?xml version="1.0" encoding="utf-8"?>
<sst xmlns="http://schemas.openxmlformats.org/spreadsheetml/2006/main" count="91" uniqueCount="52">
  <si>
    <t>Facility</t>
  </si>
  <si>
    <t>Permit Number</t>
  </si>
  <si>
    <t>Baseline Year</t>
  </si>
  <si>
    <t>Units</t>
  </si>
  <si>
    <t>Reference</t>
  </si>
  <si>
    <t>Form ED604 - Netting Basis</t>
  </si>
  <si>
    <t>Form ED603 - Baseline Emissions</t>
  </si>
  <si>
    <t>Title V Air Quality Permitting</t>
  </si>
  <si>
    <t>Pollutant Summary</t>
  </si>
  <si>
    <t>Emissions Detail</t>
  </si>
  <si>
    <t>Emissions Unit ID</t>
  </si>
  <si>
    <t>Annual Production/Process Rate</t>
  </si>
  <si>
    <t>TOTAL</t>
  </si>
  <si>
    <t>Description / Type</t>
  </si>
  <si>
    <t>Units
(e.g. hours operation, tons material, gallons)</t>
  </si>
  <si>
    <t>Emission Factor</t>
  </si>
  <si>
    <t>Activity Rate
[units/year]</t>
  </si>
  <si>
    <t>Annual Emissions
[tons/year]</t>
  </si>
  <si>
    <t>EF Value</t>
  </si>
  <si>
    <t>Pollutant</t>
  </si>
  <si>
    <t>Device/Process</t>
  </si>
  <si>
    <t>Device/Process Summary</t>
  </si>
  <si>
    <t>PM 2.5 portion of 2011 PM 10 PSEL
(tons/year)</t>
  </si>
  <si>
    <t>Form ED605 - PM 2.5 Netting Basis</t>
  </si>
  <si>
    <t>Device/Process ID</t>
  </si>
  <si>
    <t>Initial (2011) PM 2.5 Netting Basis = R * [PM 10 Netting Basis]</t>
  </si>
  <si>
    <t>PM10</t>
  </si>
  <si>
    <t>Lead</t>
  </si>
  <si>
    <t>Fluorides</t>
  </si>
  <si>
    <t>Hydrogen Sulfide</t>
  </si>
  <si>
    <t>Total Reduced Sulfur (including hydrogen sulfide)</t>
  </si>
  <si>
    <t>PM 2.5 fraction</t>
  </si>
  <si>
    <t>[PM 2.5 PSEL] / [PM 10 PSEL] = R</t>
  </si>
  <si>
    <t>Nitrogen oxides (NOx)</t>
  </si>
  <si>
    <t>Sulfur dioxide (SO2)</t>
  </si>
  <si>
    <t>Carbon monoxide (CO)</t>
  </si>
  <si>
    <t>Greenhouse gases (CO2e)</t>
  </si>
  <si>
    <t>Particulate Matter (PM)</t>
  </si>
  <si>
    <t>Reduced Sulfur Compounds (including hydrogen sulfide)</t>
  </si>
  <si>
    <t>Volatile Organic Compounds (VOC)</t>
  </si>
  <si>
    <t>Municipal waste combustor organics (measured as total tetra- through octa- chlorinated dibenzo-p-dioxins and dibenzofurans)</t>
  </si>
  <si>
    <t>Municipal waste combustor metals (measured as particulate matter)</t>
  </si>
  <si>
    <t>Municipal waste combustor acid gases (measured as sulfur dioxide and hydrogen chloride)</t>
  </si>
  <si>
    <t>Ozone depleting substances in aggregate</t>
  </si>
  <si>
    <t>Municipal solid waste landfill emissions (measured as nonmethane organic compounds)</t>
  </si>
  <si>
    <t>New Source Review is triggered by a major modification.  And a major modification looks at increase of emissions equal to or greater than the Significant Emission Rate (SER). The list of pollutants above is from the definition of Significant Emission Rate in OAR 340-200-0020(161).</t>
  </si>
  <si>
    <t>Note: PM2.5 is not included on form ED603 or ED604 because it does not have a baseline per OAR 340-222-0048(3), and its netting basis is calculated on form ED605.</t>
  </si>
  <si>
    <t>Pollutant List- baseline</t>
  </si>
  <si>
    <t>Pollutant List- netting basis</t>
  </si>
  <si>
    <t>Sulfuric Acid Mist</t>
  </si>
  <si>
    <t>PM 10 PSEL that was in effect on May 1, 2011
(tons/year)</t>
  </si>
  <si>
    <t>PM 10 Netting Basis that was in effect on May 1, 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</si>
</sst>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5"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sz val="11"/>
      <color rgb="FFFF000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2" tint="-9.9978637043366805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s>
  <cellStyleXfs count="1">
    <xf numFmtId="0" fontId="0" fillId="0" borderId="0"/>
  </cellStyleXfs>
  <cellXfs count="44">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1" fillId="0" borderId="0" xfId="0" applyFont="1" applyAlignment="1">
      <alignment horizontal="left"/>
    </xf>
    <xf numFmtId="0" fontId="0" fillId="3" borderId="2" xfId="0" applyFill="1" applyBorder="1"/>
    <xf numFmtId="0" fontId="0" fillId="3" borderId="3" xfId="0" applyFill="1" applyBorder="1"/>
    <xf numFmtId="0" fontId="1" fillId="3" borderId="2" xfId="0" applyFont="1" applyFill="1" applyBorder="1"/>
    <xf numFmtId="0" fontId="2" fillId="0" borderId="0" xfId="0" applyFont="1"/>
    <xf numFmtId="0" fontId="1" fillId="4" borderId="1" xfId="0" applyFont="1" applyFill="1" applyBorder="1" applyAlignment="1">
      <alignment horizontal="center" vertical="center"/>
    </xf>
    <xf numFmtId="0" fontId="0" fillId="0" borderId="0" xfId="0" applyBorder="1" applyAlignment="1">
      <alignment horizontal="center" vertical="center"/>
    </xf>
    <xf numFmtId="0" fontId="0" fillId="2" borderId="1" xfId="0" applyFill="1" applyBorder="1" applyAlignment="1">
      <alignment horizontal="center" vertical="center" wrapText="1"/>
    </xf>
    <xf numFmtId="0" fontId="0" fillId="0" borderId="1" xfId="0" applyFill="1" applyBorder="1" applyAlignment="1">
      <alignment horizontal="center" vertical="center"/>
    </xf>
    <xf numFmtId="0" fontId="0" fillId="0" borderId="0" xfId="0" applyFill="1" applyBorder="1" applyAlignment="1">
      <alignment horizontal="center" vertical="center"/>
    </xf>
    <xf numFmtId="0" fontId="0" fillId="2" borderId="1" xfId="0" applyFill="1" applyBorder="1"/>
    <xf numFmtId="0" fontId="0" fillId="0" borderId="0" xfId="0" applyBorder="1" applyAlignment="1">
      <alignment horizontal="right" vertical="center"/>
    </xf>
    <xf numFmtId="0" fontId="0" fillId="2" borderId="4" xfId="0" applyFill="1" applyBorder="1" applyAlignment="1">
      <alignment horizontal="center" vertical="center"/>
    </xf>
    <xf numFmtId="0" fontId="0" fillId="0" borderId="1" xfId="0" applyFill="1" applyBorder="1"/>
    <xf numFmtId="0" fontId="3" fillId="0" borderId="1" xfId="0" applyFont="1" applyFill="1" applyBorder="1" applyAlignment="1">
      <alignment horizontal="center" vertical="center"/>
    </xf>
    <xf numFmtId="0" fontId="0" fillId="0" borderId="0" xfId="0" applyFill="1"/>
    <xf numFmtId="0" fontId="0" fillId="0" borderId="1" xfId="0"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xf>
    <xf numFmtId="0" fontId="0" fillId="2" borderId="5" xfId="0" applyFill="1" applyBorder="1" applyAlignment="1">
      <alignment horizontal="center" vertical="center"/>
    </xf>
    <xf numFmtId="0" fontId="1" fillId="0" borderId="0" xfId="0" applyFont="1" applyAlignment="1">
      <alignment horizontal="right"/>
    </xf>
    <xf numFmtId="0" fontId="0" fillId="0" borderId="0" xfId="0" applyAlignment="1">
      <alignment horizontal="right"/>
    </xf>
    <xf numFmtId="0" fontId="4" fillId="0" borderId="0" xfId="0" applyFont="1"/>
    <xf numFmtId="0" fontId="0" fillId="0" borderId="0" xfId="0" applyAlignment="1">
      <alignment wrapText="1"/>
    </xf>
    <xf numFmtId="164" fontId="0" fillId="2" borderId="1" xfId="0" applyNumberFormat="1" applyFill="1" applyBorder="1"/>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4" borderId="6" xfId="0" applyFont="1" applyFill="1" applyBorder="1" applyAlignment="1">
      <alignment vertical="center"/>
    </xf>
    <xf numFmtId="0" fontId="1" fillId="4" borderId="2" xfId="0" applyFont="1" applyFill="1" applyBorder="1" applyAlignment="1">
      <alignment vertical="center"/>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1" fillId="2" borderId="13" xfId="0" applyFont="1" applyFill="1" applyBorder="1"/>
    <xf numFmtId="0" fontId="1" fillId="2" borderId="5" xfId="0" applyFont="1" applyFill="1" applyBorder="1"/>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1526873</xdr:colOff>
      <xdr:row>0</xdr:row>
      <xdr:rowOff>80887</xdr:rowOff>
    </xdr:from>
    <xdr:to>
      <xdr:col>8</xdr:col>
      <xdr:colOff>1187148</xdr:colOff>
      <xdr:row>3</xdr:row>
      <xdr:rowOff>167806</xdr:rowOff>
    </xdr:to>
    <xdr:pic>
      <xdr:nvPicPr>
        <xdr:cNvPr id="2" name="Picture 1" descr="\\deq000\templates\Communications\DEQ-logo-color-notransp-horiz750x15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72623" y="80887"/>
          <a:ext cx="3406775" cy="764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1526873</xdr:colOff>
      <xdr:row>0</xdr:row>
      <xdr:rowOff>80887</xdr:rowOff>
    </xdr:from>
    <xdr:to>
      <xdr:col>8</xdr:col>
      <xdr:colOff>1187148</xdr:colOff>
      <xdr:row>3</xdr:row>
      <xdr:rowOff>167806</xdr:rowOff>
    </xdr:to>
    <xdr:pic>
      <xdr:nvPicPr>
        <xdr:cNvPr id="2" name="Picture 1" descr="\\deq000\templates\Communications\DEQ-logo-color-notransp-horiz750x15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5323" y="80887"/>
          <a:ext cx="3403600" cy="753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15875</xdr:colOff>
      <xdr:row>0</xdr:row>
      <xdr:rowOff>60325</xdr:rowOff>
    </xdr:from>
    <xdr:to>
      <xdr:col>5</xdr:col>
      <xdr:colOff>1117600</xdr:colOff>
      <xdr:row>3</xdr:row>
      <xdr:rowOff>147244</xdr:rowOff>
    </xdr:to>
    <xdr:pic>
      <xdr:nvPicPr>
        <xdr:cNvPr id="2" name="Picture 1" descr="\\deq000\templates\Communications\DEQ-logo-color-notransp-horiz750x15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8575" y="60325"/>
          <a:ext cx="3368675" cy="753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tabSelected="1" zoomScale="90" zoomScaleNormal="90" workbookViewId="0">
      <selection activeCell="B4" sqref="B4"/>
    </sheetView>
  </sheetViews>
  <sheetFormatPr defaultRowHeight="15" x14ac:dyDescent="0.25"/>
  <cols>
    <col min="1" max="2" width="36.7109375" customWidth="1"/>
    <col min="3" max="3" width="18.28515625" customWidth="1"/>
    <col min="4" max="4" width="21.140625" customWidth="1"/>
    <col min="5" max="5" width="17.42578125" customWidth="1"/>
    <col min="6" max="6" width="12.5703125" customWidth="1"/>
    <col min="7" max="7" width="14" customWidth="1"/>
    <col min="8" max="8" width="56.140625" customWidth="1"/>
    <col min="9" max="9" width="18.140625" customWidth="1"/>
    <col min="10" max="10" width="20.5703125" customWidth="1"/>
  </cols>
  <sheetData>
    <row r="1" spans="1:9" ht="18.75" x14ac:dyDescent="0.3">
      <c r="A1" s="8" t="s">
        <v>7</v>
      </c>
      <c r="C1" s="26"/>
    </row>
    <row r="2" spans="1:9" ht="18.75" x14ac:dyDescent="0.3">
      <c r="A2" s="8" t="s">
        <v>6</v>
      </c>
    </row>
    <row r="4" spans="1:9" x14ac:dyDescent="0.25">
      <c r="A4" s="24" t="s">
        <v>0</v>
      </c>
      <c r="B4" s="5"/>
      <c r="C4" s="5"/>
    </row>
    <row r="5" spans="1:9" x14ac:dyDescent="0.25">
      <c r="A5" s="24" t="s">
        <v>1</v>
      </c>
      <c r="B5" s="6"/>
      <c r="C5" s="6"/>
    </row>
    <row r="6" spans="1:9" x14ac:dyDescent="0.25">
      <c r="A6" s="25" t="s">
        <v>2</v>
      </c>
      <c r="B6" s="7"/>
      <c r="C6" s="7"/>
    </row>
    <row r="8" spans="1:9" ht="15" customHeight="1" x14ac:dyDescent="0.25">
      <c r="A8" s="9" t="s">
        <v>21</v>
      </c>
      <c r="C8" s="42" t="s">
        <v>11</v>
      </c>
      <c r="D8" s="42"/>
      <c r="E8" s="42"/>
      <c r="F8" s="41" t="s">
        <v>15</v>
      </c>
      <c r="G8" s="41"/>
      <c r="H8" s="41"/>
      <c r="I8" s="22"/>
    </row>
    <row r="9" spans="1:9" ht="60" x14ac:dyDescent="0.25">
      <c r="A9" s="20" t="s">
        <v>20</v>
      </c>
      <c r="B9" s="20" t="s">
        <v>19</v>
      </c>
      <c r="C9" s="21" t="s">
        <v>14</v>
      </c>
      <c r="D9" s="21" t="s">
        <v>13</v>
      </c>
      <c r="E9" s="21" t="s">
        <v>16</v>
      </c>
      <c r="F9" s="21" t="s">
        <v>18</v>
      </c>
      <c r="G9" s="21" t="s">
        <v>3</v>
      </c>
      <c r="H9" s="21" t="s">
        <v>4</v>
      </c>
      <c r="I9" s="11" t="s">
        <v>17</v>
      </c>
    </row>
    <row r="10" spans="1:9" x14ac:dyDescent="0.25">
      <c r="A10" s="2"/>
      <c r="B10" s="20"/>
      <c r="C10" s="18"/>
      <c r="D10" s="18"/>
      <c r="E10" s="18"/>
      <c r="F10" s="18"/>
      <c r="G10" s="18"/>
      <c r="H10" s="18"/>
      <c r="I10" s="3"/>
    </row>
    <row r="11" spans="1:9" x14ac:dyDescent="0.25">
      <c r="A11" s="2"/>
      <c r="B11" s="20"/>
      <c r="C11" s="18"/>
      <c r="D11" s="18"/>
      <c r="E11" s="18"/>
      <c r="F11" s="18"/>
      <c r="G11" s="18"/>
      <c r="H11" s="18"/>
      <c r="I11" s="3"/>
    </row>
    <row r="12" spans="1:9" x14ac:dyDescent="0.25">
      <c r="A12" s="2"/>
      <c r="B12" s="20"/>
      <c r="C12" s="18"/>
      <c r="D12" s="18"/>
      <c r="E12" s="18"/>
      <c r="F12" s="18"/>
      <c r="G12" s="18"/>
      <c r="H12" s="18"/>
      <c r="I12" s="3"/>
    </row>
    <row r="13" spans="1:9" x14ac:dyDescent="0.25">
      <c r="A13" s="2"/>
      <c r="B13" s="20"/>
      <c r="C13" s="18"/>
      <c r="D13" s="18"/>
      <c r="E13" s="18"/>
      <c r="F13" s="18"/>
      <c r="G13" s="18"/>
      <c r="H13" s="18"/>
      <c r="I13" s="3"/>
    </row>
    <row r="14" spans="1:9" x14ac:dyDescent="0.25">
      <c r="A14" s="2"/>
      <c r="B14" s="20"/>
      <c r="C14" s="18"/>
      <c r="D14" s="18"/>
      <c r="E14" s="18"/>
      <c r="F14" s="18"/>
      <c r="G14" s="18"/>
      <c r="H14" s="18"/>
      <c r="I14" s="3"/>
    </row>
    <row r="15" spans="1:9" x14ac:dyDescent="0.25">
      <c r="A15" s="2"/>
      <c r="B15" s="20"/>
      <c r="C15" s="18"/>
      <c r="D15" s="18"/>
      <c r="E15" s="18"/>
      <c r="F15" s="18"/>
      <c r="G15" s="18"/>
      <c r="H15" s="18"/>
      <c r="I15" s="3"/>
    </row>
    <row r="16" spans="1:9" x14ac:dyDescent="0.25">
      <c r="A16" s="2"/>
      <c r="B16" s="20"/>
      <c r="C16" s="18"/>
      <c r="D16" s="18"/>
      <c r="E16" s="18"/>
      <c r="F16" s="18"/>
      <c r="G16" s="18"/>
      <c r="H16" s="18"/>
      <c r="I16" s="3"/>
    </row>
    <row r="17" spans="1:9" x14ac:dyDescent="0.25">
      <c r="A17" s="2"/>
      <c r="B17" s="20"/>
      <c r="C17" s="18"/>
      <c r="D17" s="18"/>
      <c r="E17" s="18"/>
      <c r="F17" s="18"/>
      <c r="G17" s="18"/>
      <c r="H17" s="18"/>
      <c r="I17" s="3"/>
    </row>
    <row r="18" spans="1:9" x14ac:dyDescent="0.25">
      <c r="A18" s="2"/>
      <c r="B18" s="20"/>
      <c r="C18" s="18"/>
      <c r="D18" s="18"/>
      <c r="E18" s="18"/>
      <c r="F18" s="18"/>
      <c r="G18" s="18"/>
      <c r="H18" s="18"/>
      <c r="I18" s="3"/>
    </row>
    <row r="19" spans="1:9" x14ac:dyDescent="0.25">
      <c r="A19" s="2"/>
      <c r="B19" s="20"/>
      <c r="C19" s="18"/>
      <c r="D19" s="18"/>
      <c r="E19" s="18"/>
      <c r="F19" s="18"/>
      <c r="G19" s="18"/>
      <c r="H19" s="18"/>
      <c r="I19" s="3"/>
    </row>
    <row r="20" spans="1:9" x14ac:dyDescent="0.25">
      <c r="A20" s="2"/>
      <c r="B20" s="20"/>
      <c r="C20" s="18"/>
      <c r="D20" s="18"/>
      <c r="E20" s="18"/>
      <c r="F20" s="18"/>
      <c r="G20" s="18"/>
      <c r="H20" s="18"/>
      <c r="I20" s="3"/>
    </row>
    <row r="21" spans="1:9" x14ac:dyDescent="0.25">
      <c r="A21" s="2"/>
      <c r="B21" s="20"/>
      <c r="C21" s="18"/>
      <c r="D21" s="18"/>
      <c r="E21" s="18"/>
      <c r="F21" s="18"/>
      <c r="G21" s="18"/>
      <c r="H21" s="18"/>
      <c r="I21" s="3"/>
    </row>
    <row r="22" spans="1:9" x14ac:dyDescent="0.25">
      <c r="A22" s="2"/>
      <c r="B22" s="20"/>
      <c r="C22" s="18"/>
      <c r="D22" s="18"/>
      <c r="E22" s="18"/>
      <c r="F22" s="18"/>
      <c r="G22" s="18"/>
      <c r="H22" s="18"/>
      <c r="I22" s="3"/>
    </row>
    <row r="23" spans="1:9" x14ac:dyDescent="0.25">
      <c r="A23" s="2"/>
      <c r="B23" s="20"/>
      <c r="C23" s="18"/>
      <c r="D23" s="18"/>
      <c r="E23" s="18"/>
      <c r="F23" s="18"/>
      <c r="G23" s="18"/>
      <c r="H23" s="18"/>
      <c r="I23" s="3"/>
    </row>
    <row r="24" spans="1:9" x14ac:dyDescent="0.25">
      <c r="A24" s="2"/>
      <c r="B24" s="20"/>
      <c r="C24" s="18"/>
      <c r="D24" s="18"/>
      <c r="E24" s="18"/>
      <c r="F24" s="18"/>
      <c r="G24" s="18"/>
      <c r="H24" s="18"/>
      <c r="I24" s="3"/>
    </row>
    <row r="25" spans="1:9" x14ac:dyDescent="0.25">
      <c r="A25" s="2"/>
      <c r="B25" s="20"/>
      <c r="C25" s="18"/>
      <c r="D25" s="18"/>
      <c r="E25" s="18"/>
      <c r="F25" s="18"/>
      <c r="G25" s="18"/>
      <c r="H25" s="18"/>
      <c r="I25" s="3"/>
    </row>
    <row r="27" spans="1:9" x14ac:dyDescent="0.25">
      <c r="A27" s="31" t="s">
        <v>8</v>
      </c>
      <c r="B27" s="32"/>
      <c r="C27" s="32"/>
    </row>
    <row r="28" spans="1:9" ht="30" x14ac:dyDescent="0.25">
      <c r="A28" s="43" t="s">
        <v>19</v>
      </c>
      <c r="B28" s="43"/>
      <c r="C28" s="11" t="s">
        <v>17</v>
      </c>
    </row>
    <row r="29" spans="1:9" x14ac:dyDescent="0.25">
      <c r="A29" s="43" t="str">
        <f>INDEX(baseline_pollutant_list,1)</f>
        <v>Greenhouse gases (CO2e)</v>
      </c>
      <c r="B29" s="43"/>
      <c r="C29" s="3">
        <f>SUMIF($B$10:$B$25,"="&amp;A29,$I$10:$I$25)</f>
        <v>0</v>
      </c>
    </row>
    <row r="30" spans="1:9" x14ac:dyDescent="0.25">
      <c r="A30" s="43" t="str">
        <f>INDEX(baseline_pollutant_list,2)</f>
        <v>Carbon monoxide (CO)</v>
      </c>
      <c r="B30" s="43"/>
      <c r="C30" s="3">
        <f t="shared" ref="C30:C43" si="0">SUMIF($B$10:$B$25,"="&amp;A30,$I$10:$I$25)</f>
        <v>0</v>
      </c>
    </row>
    <row r="31" spans="1:9" x14ac:dyDescent="0.25">
      <c r="A31" s="43" t="str">
        <f>INDEX(baseline_pollutant_list,3)</f>
        <v>Nitrogen oxides (NOx)</v>
      </c>
      <c r="B31" s="43"/>
      <c r="C31" s="3">
        <f t="shared" si="0"/>
        <v>0</v>
      </c>
    </row>
    <row r="32" spans="1:9" x14ac:dyDescent="0.25">
      <c r="A32" s="43" t="str">
        <f>INDEX(baseline_pollutant_list,4)</f>
        <v>Particulate Matter (PM)</v>
      </c>
      <c r="B32" s="43"/>
      <c r="C32" s="3">
        <f t="shared" si="0"/>
        <v>0</v>
      </c>
    </row>
    <row r="33" spans="1:3" x14ac:dyDescent="0.25">
      <c r="A33" s="43" t="str">
        <f>INDEX(baseline_pollutant_list,5)</f>
        <v>PM10</v>
      </c>
      <c r="B33" s="43"/>
      <c r="C33" s="3">
        <f t="shared" si="0"/>
        <v>0</v>
      </c>
    </row>
    <row r="34" spans="1:3" x14ac:dyDescent="0.25">
      <c r="A34" s="43" t="str">
        <f>INDEX(baseline_pollutant_list,6)</f>
        <v>Sulfur dioxide (SO2)</v>
      </c>
      <c r="B34" s="43"/>
      <c r="C34" s="3">
        <f t="shared" si="0"/>
        <v>0</v>
      </c>
    </row>
    <row r="35" spans="1:3" x14ac:dyDescent="0.25">
      <c r="A35" s="43" t="str">
        <f>INDEX(baseline_pollutant_list,7)</f>
        <v>Volatile Organic Compounds (VOC)</v>
      </c>
      <c r="B35" s="43"/>
      <c r="C35" s="3">
        <f t="shared" si="0"/>
        <v>0</v>
      </c>
    </row>
    <row r="36" spans="1:3" x14ac:dyDescent="0.25">
      <c r="A36" s="43" t="str">
        <f>INDEX(baseline_pollutant_list,8)</f>
        <v>Lead</v>
      </c>
      <c r="B36" s="43"/>
      <c r="C36" s="3">
        <f t="shared" si="0"/>
        <v>0</v>
      </c>
    </row>
    <row r="37" spans="1:3" x14ac:dyDescent="0.25">
      <c r="A37" s="43" t="str">
        <f>INDEX(baseline_pollutant_list,9)</f>
        <v>Fluorides</v>
      </c>
      <c r="B37" s="43"/>
      <c r="C37" s="3">
        <f t="shared" si="0"/>
        <v>0</v>
      </c>
    </row>
    <row r="38" spans="1:3" x14ac:dyDescent="0.25">
      <c r="A38" s="43" t="str">
        <f>INDEX(baseline_pollutant_list,10)</f>
        <v>Sulfuric Acid Mist</v>
      </c>
      <c r="B38" s="43"/>
      <c r="C38" s="3">
        <f t="shared" si="0"/>
        <v>0</v>
      </c>
    </row>
    <row r="39" spans="1:3" x14ac:dyDescent="0.25">
      <c r="A39" s="43" t="str">
        <f>INDEX(baseline_pollutant_list,11)</f>
        <v>Hydrogen Sulfide</v>
      </c>
      <c r="B39" s="43"/>
      <c r="C39" s="3">
        <f t="shared" si="0"/>
        <v>0</v>
      </c>
    </row>
    <row r="40" spans="1:3" x14ac:dyDescent="0.25">
      <c r="A40" s="43" t="str">
        <f>INDEX(baseline_pollutant_list,12)</f>
        <v>Total Reduced Sulfur (including hydrogen sulfide)</v>
      </c>
      <c r="B40" s="43"/>
      <c r="C40" s="3">
        <f t="shared" si="0"/>
        <v>0</v>
      </c>
    </row>
    <row r="41" spans="1:3" x14ac:dyDescent="0.25">
      <c r="A41" s="43" t="str">
        <f>INDEX(baseline_pollutant_list,13)</f>
        <v>Reduced Sulfur Compounds (including hydrogen sulfide)</v>
      </c>
      <c r="B41" s="43"/>
      <c r="C41" s="3">
        <f t="shared" si="0"/>
        <v>0</v>
      </c>
    </row>
    <row r="42" spans="1:3" x14ac:dyDescent="0.25">
      <c r="A42" s="43" t="str">
        <f>INDEX(baseline_pollutant_list,14)</f>
        <v>Municipal solid waste landfill emissions (measured as nonmethane organic compounds)</v>
      </c>
      <c r="B42" s="43"/>
      <c r="C42" s="3">
        <f t="shared" si="0"/>
        <v>0</v>
      </c>
    </row>
    <row r="43" spans="1:3" ht="37.5" customHeight="1" x14ac:dyDescent="0.25">
      <c r="A43" s="43" t="str">
        <f>INDEX(baseline_pollutant_list,15)</f>
        <v>Ozone depleting substances in aggregate</v>
      </c>
      <c r="B43" s="43"/>
      <c r="C43" s="3">
        <f t="shared" si="0"/>
        <v>0</v>
      </c>
    </row>
    <row r="45" spans="1:3" x14ac:dyDescent="0.25">
      <c r="A45" t="str">
        <f>PM2.5_message</f>
        <v>Note: PM2.5 is not included on form ED603 or ED604 because it does not have a baseline per OAR 340-222-0048(3), and its netting basis is calculated on form ED605.</v>
      </c>
    </row>
  </sheetData>
  <mergeCells count="18">
    <mergeCell ref="A40:B40"/>
    <mergeCell ref="A41:B41"/>
    <mergeCell ref="A42:B42"/>
    <mergeCell ref="A43:B43"/>
    <mergeCell ref="A36:B36"/>
    <mergeCell ref="A37:B37"/>
    <mergeCell ref="A38:B38"/>
    <mergeCell ref="A39:B39"/>
    <mergeCell ref="A31:B31"/>
    <mergeCell ref="A32:B32"/>
    <mergeCell ref="A33:B33"/>
    <mergeCell ref="A34:B34"/>
    <mergeCell ref="A35:B35"/>
    <mergeCell ref="F8:H8"/>
    <mergeCell ref="C8:E8"/>
    <mergeCell ref="A28:B28"/>
    <mergeCell ref="A29:B29"/>
    <mergeCell ref="A30:B30"/>
  </mergeCells>
  <dataValidations count="1">
    <dataValidation type="list" allowBlank="1" showInputMessage="1" showErrorMessage="1" sqref="B10:B25">
      <formula1>baseline_pollutant_list</formula1>
    </dataValidation>
  </dataValidations>
  <pageMargins left="0.7" right="0.7" top="0.75" bottom="0.75" header="0.3" footer="0.3"/>
  <pageSetup scale="52" orientation="landscape" r:id="rId1"/>
  <headerFooter>
    <oddFooter>&amp;LOregon Department of Environmental Quality
Title V Operating Permit Application Forms&amp;RPage &amp;P of &amp;N
Revised 5/1/2019</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zoomScale="90" zoomScaleNormal="90" workbookViewId="0">
      <selection activeCell="B4" sqref="B4"/>
    </sheetView>
  </sheetViews>
  <sheetFormatPr defaultRowHeight="15" x14ac:dyDescent="0.25"/>
  <cols>
    <col min="1" max="2" width="36.7109375" customWidth="1"/>
    <col min="3" max="3" width="18.28515625" customWidth="1"/>
    <col min="4" max="4" width="21.140625" customWidth="1"/>
    <col min="5" max="5" width="17.42578125" customWidth="1"/>
    <col min="6" max="6" width="12.5703125" customWidth="1"/>
    <col min="7" max="7" width="14" customWidth="1"/>
    <col min="8" max="8" width="56.140625" customWidth="1"/>
    <col min="9" max="9" width="18.140625" customWidth="1"/>
    <col min="10" max="10" width="20.5703125" customWidth="1"/>
  </cols>
  <sheetData>
    <row r="1" spans="1:9" ht="18.75" x14ac:dyDescent="0.3">
      <c r="A1" s="8" t="s">
        <v>7</v>
      </c>
      <c r="C1" s="26"/>
    </row>
    <row r="2" spans="1:9" ht="18.75" x14ac:dyDescent="0.3">
      <c r="A2" s="8" t="s">
        <v>5</v>
      </c>
    </row>
    <row r="4" spans="1:9" x14ac:dyDescent="0.25">
      <c r="A4" s="24" t="s">
        <v>0</v>
      </c>
      <c r="B4" s="5"/>
      <c r="C4" s="5"/>
    </row>
    <row r="5" spans="1:9" x14ac:dyDescent="0.25">
      <c r="A5" s="24" t="s">
        <v>1</v>
      </c>
      <c r="B5" s="6"/>
      <c r="C5" s="6"/>
    </row>
    <row r="7" spans="1:9" ht="15" customHeight="1" x14ac:dyDescent="0.25">
      <c r="A7" s="9" t="s">
        <v>21</v>
      </c>
      <c r="C7" s="42" t="s">
        <v>11</v>
      </c>
      <c r="D7" s="42"/>
      <c r="E7" s="42"/>
      <c r="F7" s="41" t="s">
        <v>15</v>
      </c>
      <c r="G7" s="41"/>
      <c r="H7" s="41"/>
      <c r="I7" s="22"/>
    </row>
    <row r="8" spans="1:9" ht="60" x14ac:dyDescent="0.25">
      <c r="A8" s="20" t="s">
        <v>20</v>
      </c>
      <c r="B8" s="20" t="s">
        <v>19</v>
      </c>
      <c r="C8" s="30" t="s">
        <v>14</v>
      </c>
      <c r="D8" s="30" t="s">
        <v>13</v>
      </c>
      <c r="E8" s="30" t="s">
        <v>16</v>
      </c>
      <c r="F8" s="30" t="s">
        <v>18</v>
      </c>
      <c r="G8" s="30" t="s">
        <v>3</v>
      </c>
      <c r="H8" s="30" t="s">
        <v>4</v>
      </c>
      <c r="I8" s="11" t="s">
        <v>17</v>
      </c>
    </row>
    <row r="9" spans="1:9" x14ac:dyDescent="0.25">
      <c r="A9" s="2"/>
      <c r="B9" s="20"/>
      <c r="C9" s="29"/>
      <c r="D9" s="29"/>
      <c r="E9" s="29"/>
      <c r="F9" s="29"/>
      <c r="G9" s="29"/>
      <c r="H9" s="29"/>
      <c r="I9" s="3"/>
    </row>
    <row r="10" spans="1:9" x14ac:dyDescent="0.25">
      <c r="A10" s="2"/>
      <c r="B10" s="20"/>
      <c r="C10" s="29"/>
      <c r="D10" s="29"/>
      <c r="E10" s="29"/>
      <c r="F10" s="29"/>
      <c r="G10" s="29"/>
      <c r="H10" s="29"/>
      <c r="I10" s="3"/>
    </row>
    <row r="11" spans="1:9" x14ac:dyDescent="0.25">
      <c r="A11" s="2"/>
      <c r="B11" s="20"/>
      <c r="C11" s="29"/>
      <c r="D11" s="29"/>
      <c r="E11" s="29"/>
      <c r="F11" s="29"/>
      <c r="G11" s="29"/>
      <c r="H11" s="29"/>
      <c r="I11" s="3"/>
    </row>
    <row r="12" spans="1:9" x14ac:dyDescent="0.25">
      <c r="A12" s="2"/>
      <c r="B12" s="20"/>
      <c r="C12" s="29"/>
      <c r="D12" s="29"/>
      <c r="E12" s="29"/>
      <c r="F12" s="29"/>
      <c r="G12" s="29"/>
      <c r="H12" s="29"/>
      <c r="I12" s="3"/>
    </row>
    <row r="13" spans="1:9" x14ac:dyDescent="0.25">
      <c r="A13" s="2"/>
      <c r="B13" s="20"/>
      <c r="C13" s="29"/>
      <c r="D13" s="29"/>
      <c r="E13" s="29"/>
      <c r="F13" s="29"/>
      <c r="G13" s="29"/>
      <c r="H13" s="29"/>
      <c r="I13" s="3"/>
    </row>
    <row r="14" spans="1:9" x14ac:dyDescent="0.25">
      <c r="A14" s="2"/>
      <c r="B14" s="20"/>
      <c r="C14" s="29"/>
      <c r="D14" s="29"/>
      <c r="E14" s="29"/>
      <c r="F14" s="29"/>
      <c r="G14" s="29"/>
      <c r="H14" s="29"/>
      <c r="I14" s="3"/>
    </row>
    <row r="15" spans="1:9" x14ac:dyDescent="0.25">
      <c r="A15" s="2"/>
      <c r="B15" s="20"/>
      <c r="C15" s="29"/>
      <c r="D15" s="29"/>
      <c r="E15" s="29"/>
      <c r="F15" s="29"/>
      <c r="G15" s="29"/>
      <c r="H15" s="29"/>
      <c r="I15" s="3"/>
    </row>
    <row r="16" spans="1:9" x14ac:dyDescent="0.25">
      <c r="A16" s="2"/>
      <c r="B16" s="20"/>
      <c r="C16" s="29"/>
      <c r="D16" s="29"/>
      <c r="E16" s="29"/>
      <c r="F16" s="29"/>
      <c r="G16" s="29"/>
      <c r="H16" s="29"/>
      <c r="I16" s="3"/>
    </row>
    <row r="17" spans="1:9" x14ac:dyDescent="0.25">
      <c r="A17" s="2"/>
      <c r="B17" s="20"/>
      <c r="C17" s="29"/>
      <c r="D17" s="29"/>
      <c r="E17" s="29"/>
      <c r="F17" s="29"/>
      <c r="G17" s="29"/>
      <c r="H17" s="29"/>
      <c r="I17" s="3"/>
    </row>
    <row r="18" spans="1:9" x14ac:dyDescent="0.25">
      <c r="A18" s="2"/>
      <c r="B18" s="20"/>
      <c r="C18" s="29"/>
      <c r="D18" s="29"/>
      <c r="E18" s="29"/>
      <c r="F18" s="29"/>
      <c r="G18" s="29"/>
      <c r="H18" s="29"/>
      <c r="I18" s="3"/>
    </row>
    <row r="19" spans="1:9" x14ac:dyDescent="0.25">
      <c r="A19" s="2"/>
      <c r="B19" s="20"/>
      <c r="C19" s="29"/>
      <c r="D19" s="29"/>
      <c r="E19" s="29"/>
      <c r="F19" s="29"/>
      <c r="G19" s="29"/>
      <c r="H19" s="29"/>
      <c r="I19" s="3"/>
    </row>
    <row r="20" spans="1:9" x14ac:dyDescent="0.25">
      <c r="A20" s="2"/>
      <c r="B20" s="20"/>
      <c r="C20" s="29"/>
      <c r="D20" s="29"/>
      <c r="E20" s="29"/>
      <c r="F20" s="29"/>
      <c r="G20" s="29"/>
      <c r="H20" s="29"/>
      <c r="I20" s="3"/>
    </row>
    <row r="21" spans="1:9" x14ac:dyDescent="0.25">
      <c r="A21" s="2"/>
      <c r="B21" s="20"/>
      <c r="C21" s="29"/>
      <c r="D21" s="29"/>
      <c r="E21" s="29"/>
      <c r="F21" s="29"/>
      <c r="G21" s="29"/>
      <c r="H21" s="29"/>
      <c r="I21" s="3"/>
    </row>
    <row r="22" spans="1:9" x14ac:dyDescent="0.25">
      <c r="A22" s="2"/>
      <c r="B22" s="20"/>
      <c r="C22" s="29"/>
      <c r="D22" s="29"/>
      <c r="E22" s="29"/>
      <c r="F22" s="29"/>
      <c r="G22" s="29"/>
      <c r="H22" s="29"/>
      <c r="I22" s="3"/>
    </row>
    <row r="23" spans="1:9" x14ac:dyDescent="0.25">
      <c r="A23" s="2"/>
      <c r="B23" s="20"/>
      <c r="C23" s="29"/>
      <c r="D23" s="29"/>
      <c r="E23" s="29"/>
      <c r="F23" s="29"/>
      <c r="G23" s="29"/>
      <c r="H23" s="29"/>
      <c r="I23" s="3"/>
    </row>
    <row r="24" spans="1:9" x14ac:dyDescent="0.25">
      <c r="A24" s="2"/>
      <c r="B24" s="20"/>
      <c r="C24" s="29"/>
      <c r="D24" s="29"/>
      <c r="E24" s="29"/>
      <c r="F24" s="29"/>
      <c r="G24" s="29"/>
      <c r="H24" s="29"/>
      <c r="I24" s="3"/>
    </row>
    <row r="26" spans="1:9" x14ac:dyDescent="0.25">
      <c r="A26" s="31" t="s">
        <v>8</v>
      </c>
      <c r="B26" s="32"/>
      <c r="C26" s="32"/>
    </row>
    <row r="27" spans="1:9" ht="30" x14ac:dyDescent="0.25">
      <c r="A27" s="43" t="s">
        <v>19</v>
      </c>
      <c r="B27" s="43"/>
      <c r="C27" s="11" t="s">
        <v>17</v>
      </c>
    </row>
    <row r="28" spans="1:9" x14ac:dyDescent="0.25">
      <c r="A28" s="43" t="str">
        <f>INDEX(netting_basis_pollutant_list,1)</f>
        <v>Greenhouse gases (CO2e)</v>
      </c>
      <c r="B28" s="43"/>
      <c r="C28" s="3">
        <f t="shared" ref="C28:C45" si="0">SUMIF($B$9:$B$24,"="&amp;A28,$I$9:$I$24)</f>
        <v>0</v>
      </c>
    </row>
    <row r="29" spans="1:9" x14ac:dyDescent="0.25">
      <c r="A29" s="43" t="str">
        <f>INDEX(netting_basis_pollutant_list,2)</f>
        <v>Carbon monoxide (CO)</v>
      </c>
      <c r="B29" s="43"/>
      <c r="C29" s="3">
        <f t="shared" si="0"/>
        <v>0</v>
      </c>
    </row>
    <row r="30" spans="1:9" x14ac:dyDescent="0.25">
      <c r="A30" s="43" t="str">
        <f>INDEX(netting_basis_pollutant_list,3)</f>
        <v>Nitrogen oxides (NOx)</v>
      </c>
      <c r="B30" s="43"/>
      <c r="C30" s="3">
        <f t="shared" si="0"/>
        <v>0</v>
      </c>
    </row>
    <row r="31" spans="1:9" x14ac:dyDescent="0.25">
      <c r="A31" s="43" t="str">
        <f>INDEX(netting_basis_pollutant_list,4)</f>
        <v>Particulate Matter (PM)</v>
      </c>
      <c r="B31" s="43"/>
      <c r="C31" s="3">
        <f t="shared" si="0"/>
        <v>0</v>
      </c>
    </row>
    <row r="32" spans="1:9" x14ac:dyDescent="0.25">
      <c r="A32" s="43" t="str">
        <f>INDEX(netting_basis_pollutant_list,5)</f>
        <v>PM10</v>
      </c>
      <c r="B32" s="43"/>
      <c r="C32" s="3">
        <f t="shared" si="0"/>
        <v>0</v>
      </c>
    </row>
    <row r="33" spans="1:3" x14ac:dyDescent="0.25">
      <c r="A33" s="43" t="str">
        <f>INDEX(netting_basis_pollutant_list,6)</f>
        <v>Sulfur dioxide (SO2)</v>
      </c>
      <c r="B33" s="43"/>
      <c r="C33" s="3">
        <f t="shared" si="0"/>
        <v>0</v>
      </c>
    </row>
    <row r="34" spans="1:3" x14ac:dyDescent="0.25">
      <c r="A34" s="43" t="str">
        <f>INDEX(netting_basis_pollutant_list,7)</f>
        <v>Volatile Organic Compounds (VOC)</v>
      </c>
      <c r="B34" s="43"/>
      <c r="C34" s="3">
        <f t="shared" si="0"/>
        <v>0</v>
      </c>
    </row>
    <row r="35" spans="1:3" x14ac:dyDescent="0.25">
      <c r="A35" s="43" t="str">
        <f>INDEX(netting_basis_pollutant_list,8)</f>
        <v>Lead</v>
      </c>
      <c r="B35" s="43"/>
      <c r="C35" s="3">
        <f t="shared" si="0"/>
        <v>0</v>
      </c>
    </row>
    <row r="36" spans="1:3" x14ac:dyDescent="0.25">
      <c r="A36" s="43" t="str">
        <f>INDEX(netting_basis_pollutant_list,9)</f>
        <v>Fluorides</v>
      </c>
      <c r="B36" s="43"/>
      <c r="C36" s="3">
        <f t="shared" si="0"/>
        <v>0</v>
      </c>
    </row>
    <row r="37" spans="1:3" x14ac:dyDescent="0.25">
      <c r="A37" s="43" t="str">
        <f>INDEX(netting_basis_pollutant_list,10)</f>
        <v>Sulfuric Acid Mist</v>
      </c>
      <c r="B37" s="43"/>
      <c r="C37" s="3">
        <f t="shared" si="0"/>
        <v>0</v>
      </c>
    </row>
    <row r="38" spans="1:3" x14ac:dyDescent="0.25">
      <c r="A38" s="43" t="str">
        <f>INDEX(netting_basis_pollutant_list,11)</f>
        <v>Hydrogen Sulfide</v>
      </c>
      <c r="B38" s="43"/>
      <c r="C38" s="3">
        <f t="shared" si="0"/>
        <v>0</v>
      </c>
    </row>
    <row r="39" spans="1:3" x14ac:dyDescent="0.25">
      <c r="A39" s="43" t="str">
        <f>INDEX(netting_basis_pollutant_list,12)</f>
        <v>Total Reduced Sulfur (including hydrogen sulfide)</v>
      </c>
      <c r="B39" s="43"/>
      <c r="C39" s="3">
        <f t="shared" si="0"/>
        <v>0</v>
      </c>
    </row>
    <row r="40" spans="1:3" x14ac:dyDescent="0.25">
      <c r="A40" s="43" t="str">
        <f>INDEX(netting_basis_pollutant_list,13)</f>
        <v>Reduced Sulfur Compounds (including hydrogen sulfide)</v>
      </c>
      <c r="B40" s="43"/>
      <c r="C40" s="3">
        <f t="shared" si="0"/>
        <v>0</v>
      </c>
    </row>
    <row r="41" spans="1:3" x14ac:dyDescent="0.25">
      <c r="A41" s="43" t="str">
        <f>INDEX(netting_basis_pollutant_list,14)</f>
        <v>Municipal waste combustor organics (measured as total tetra- through octa- chlorinated dibenzo-p-dioxins and dibenzofurans)</v>
      </c>
      <c r="B41" s="43"/>
      <c r="C41" s="3">
        <f t="shared" si="0"/>
        <v>0</v>
      </c>
    </row>
    <row r="42" spans="1:3" ht="37.5" customHeight="1" x14ac:dyDescent="0.25">
      <c r="A42" s="43" t="str">
        <f>INDEX(netting_basis_pollutant_list,15)</f>
        <v>Municipal waste combustor metals (measured as particulate matter)</v>
      </c>
      <c r="B42" s="43"/>
      <c r="C42" s="3">
        <f t="shared" si="0"/>
        <v>0</v>
      </c>
    </row>
    <row r="43" spans="1:3" x14ac:dyDescent="0.25">
      <c r="A43" s="43" t="str">
        <f>INDEX(netting_basis_pollutant_list,16)</f>
        <v>Municipal waste combustor acid gases (measured as sulfur dioxide and hydrogen chloride)</v>
      </c>
      <c r="B43" s="43"/>
      <c r="C43" s="3">
        <f t="shared" si="0"/>
        <v>0</v>
      </c>
    </row>
    <row r="44" spans="1:3" ht="32.25" customHeight="1" x14ac:dyDescent="0.25">
      <c r="A44" s="43" t="str">
        <f>INDEX(netting_basis_pollutant_list,17)</f>
        <v>Municipal solid waste landfill emissions (measured as nonmethane organic compounds)</v>
      </c>
      <c r="B44" s="43"/>
      <c r="C44" s="3">
        <f t="shared" si="0"/>
        <v>0</v>
      </c>
    </row>
    <row r="45" spans="1:3" ht="31.5" customHeight="1" x14ac:dyDescent="0.25">
      <c r="A45" s="43" t="str">
        <f>INDEX(netting_basis_pollutant_list,18)</f>
        <v>Ozone depleting substances in aggregate</v>
      </c>
      <c r="B45" s="43"/>
      <c r="C45" s="3">
        <f t="shared" si="0"/>
        <v>0</v>
      </c>
    </row>
    <row r="47" spans="1:3" x14ac:dyDescent="0.25">
      <c r="A47" t="str">
        <f>PM2.5_message</f>
        <v>Note: PM2.5 is not included on form ED603 or ED604 because it does not have a baseline per OAR 340-222-0048(3), and its netting basis is calculated on form ED605.</v>
      </c>
    </row>
  </sheetData>
  <mergeCells count="21">
    <mergeCell ref="A43:B43"/>
    <mergeCell ref="A44:B44"/>
    <mergeCell ref="A45:B45"/>
    <mergeCell ref="A37:B37"/>
    <mergeCell ref="A38:B38"/>
    <mergeCell ref="A39:B39"/>
    <mergeCell ref="A40:B40"/>
    <mergeCell ref="A41:B41"/>
    <mergeCell ref="A42:B42"/>
    <mergeCell ref="A36:B36"/>
    <mergeCell ref="C7:E7"/>
    <mergeCell ref="F7:H7"/>
    <mergeCell ref="A27:B27"/>
    <mergeCell ref="A28:B28"/>
    <mergeCell ref="A29:B29"/>
    <mergeCell ref="A30:B30"/>
    <mergeCell ref="A31:B31"/>
    <mergeCell ref="A32:B32"/>
    <mergeCell ref="A33:B33"/>
    <mergeCell ref="A34:B34"/>
    <mergeCell ref="A35:B35"/>
  </mergeCells>
  <dataValidations count="1">
    <dataValidation type="list" allowBlank="1" showInputMessage="1" showErrorMessage="1" sqref="B9:B24">
      <formula1>netting_basis_pollutant_list</formula1>
    </dataValidation>
  </dataValidations>
  <pageMargins left="0.7" right="0.7" top="0.75" bottom="0.75" header="0.3" footer="0.3"/>
  <pageSetup scale="52" orientation="landscape" r:id="rId1"/>
  <headerFooter>
    <oddFooter>&amp;LOregon Department of Environmental Quality
Title V Operating Permit Application Forms&amp;RPage &amp;P of &amp;N
Revised 5/1/2019</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
  <sheetViews>
    <sheetView zoomScaleNormal="100" zoomScaleSheetLayoutView="85" workbookViewId="0">
      <selection activeCell="B4" sqref="B4"/>
    </sheetView>
  </sheetViews>
  <sheetFormatPr defaultRowHeight="15" x14ac:dyDescent="0.25"/>
  <cols>
    <col min="1" max="1" width="56.42578125" customWidth="1"/>
    <col min="2" max="2" width="16.85546875" customWidth="1"/>
    <col min="3" max="3" width="21.28515625" customWidth="1"/>
    <col min="4" max="4" width="17.42578125" customWidth="1"/>
    <col min="5" max="5" width="34" customWidth="1"/>
    <col min="6" max="6" width="16.85546875" customWidth="1"/>
  </cols>
  <sheetData>
    <row r="1" spans="1:6" ht="18.75" x14ac:dyDescent="0.3">
      <c r="A1" s="8" t="s">
        <v>7</v>
      </c>
      <c r="C1" s="26"/>
    </row>
    <row r="2" spans="1:6" ht="18.75" x14ac:dyDescent="0.3">
      <c r="A2" s="8" t="s">
        <v>23</v>
      </c>
    </row>
    <row r="4" spans="1:6" x14ac:dyDescent="0.25">
      <c r="A4" s="4" t="s">
        <v>0</v>
      </c>
      <c r="B4" s="5"/>
      <c r="C4" s="5"/>
    </row>
    <row r="5" spans="1:6" x14ac:dyDescent="0.25">
      <c r="A5" s="4" t="s">
        <v>1</v>
      </c>
      <c r="B5" s="6"/>
      <c r="C5" s="6"/>
    </row>
    <row r="7" spans="1:6" x14ac:dyDescent="0.25">
      <c r="A7" s="9" t="s">
        <v>9</v>
      </c>
      <c r="B7" s="1"/>
    </row>
    <row r="8" spans="1:6" ht="45" x14ac:dyDescent="0.25">
      <c r="A8" s="2" t="s">
        <v>10</v>
      </c>
      <c r="B8" s="20" t="s">
        <v>24</v>
      </c>
      <c r="C8" s="11" t="s">
        <v>50</v>
      </c>
      <c r="D8" s="12" t="s">
        <v>31</v>
      </c>
      <c r="E8" s="12" t="s">
        <v>4</v>
      </c>
      <c r="F8" s="11" t="s">
        <v>22</v>
      </c>
    </row>
    <row r="9" spans="1:6" x14ac:dyDescent="0.25">
      <c r="A9" s="2"/>
      <c r="B9" s="2"/>
      <c r="C9" s="3"/>
      <c r="D9" s="12"/>
      <c r="E9" s="12"/>
      <c r="F9" s="3" t="str">
        <f>IF(AND(C9&lt;&gt;"",D9&lt;&gt;""),C9*D9,"")</f>
        <v/>
      </c>
    </row>
    <row r="10" spans="1:6" x14ac:dyDescent="0.25">
      <c r="A10" s="2"/>
      <c r="B10" s="2"/>
      <c r="C10" s="3"/>
      <c r="D10" s="12"/>
      <c r="E10" s="12"/>
      <c r="F10" s="3" t="str">
        <f t="shared" ref="F10:F25" si="0">IF(AND(C10&lt;&gt;"",D10&lt;&gt;""),C10*D10,"")</f>
        <v/>
      </c>
    </row>
    <row r="11" spans="1:6" x14ac:dyDescent="0.25">
      <c r="A11" s="2"/>
      <c r="B11" s="2"/>
      <c r="C11" s="3"/>
      <c r="D11" s="12"/>
      <c r="E11" s="12"/>
      <c r="F11" s="3" t="str">
        <f t="shared" si="0"/>
        <v/>
      </c>
    </row>
    <row r="12" spans="1:6" x14ac:dyDescent="0.25">
      <c r="A12" s="2"/>
      <c r="B12" s="2"/>
      <c r="C12" s="3"/>
      <c r="D12" s="12"/>
      <c r="E12" s="12"/>
      <c r="F12" s="3" t="str">
        <f t="shared" si="0"/>
        <v/>
      </c>
    </row>
    <row r="13" spans="1:6" x14ac:dyDescent="0.25">
      <c r="A13" s="2"/>
      <c r="B13" s="2"/>
      <c r="C13" s="3"/>
      <c r="D13" s="12"/>
      <c r="E13" s="12"/>
      <c r="F13" s="3" t="str">
        <f t="shared" si="0"/>
        <v/>
      </c>
    </row>
    <row r="14" spans="1:6" x14ac:dyDescent="0.25">
      <c r="A14" s="2"/>
      <c r="B14" s="2"/>
      <c r="C14" s="3"/>
      <c r="D14" s="12"/>
      <c r="E14" s="12"/>
      <c r="F14" s="3" t="str">
        <f t="shared" si="0"/>
        <v/>
      </c>
    </row>
    <row r="15" spans="1:6" x14ac:dyDescent="0.25">
      <c r="A15" s="2"/>
      <c r="B15" s="2"/>
      <c r="C15" s="3"/>
      <c r="D15" s="12"/>
      <c r="E15" s="12"/>
      <c r="F15" s="3" t="str">
        <f t="shared" si="0"/>
        <v/>
      </c>
    </row>
    <row r="16" spans="1:6" x14ac:dyDescent="0.25">
      <c r="A16" s="2"/>
      <c r="B16" s="2"/>
      <c r="C16" s="3"/>
      <c r="D16" s="12"/>
      <c r="E16" s="12"/>
      <c r="F16" s="3" t="str">
        <f t="shared" si="0"/>
        <v/>
      </c>
    </row>
    <row r="17" spans="1:6" x14ac:dyDescent="0.25">
      <c r="A17" s="2"/>
      <c r="B17" s="2"/>
      <c r="C17" s="3"/>
      <c r="D17" s="12"/>
      <c r="E17" s="12"/>
      <c r="F17" s="3" t="str">
        <f t="shared" si="0"/>
        <v/>
      </c>
    </row>
    <row r="18" spans="1:6" x14ac:dyDescent="0.25">
      <c r="A18" s="2"/>
      <c r="B18" s="2"/>
      <c r="C18" s="3"/>
      <c r="D18" s="12"/>
      <c r="E18" s="12"/>
      <c r="F18" s="3" t="str">
        <f t="shared" si="0"/>
        <v/>
      </c>
    </row>
    <row r="19" spans="1:6" x14ac:dyDescent="0.25">
      <c r="A19" s="2"/>
      <c r="B19" s="2"/>
      <c r="C19" s="3"/>
      <c r="D19" s="12"/>
      <c r="E19" s="12"/>
      <c r="F19" s="3" t="str">
        <f t="shared" si="0"/>
        <v/>
      </c>
    </row>
    <row r="20" spans="1:6" x14ac:dyDescent="0.25">
      <c r="A20" s="2"/>
      <c r="B20" s="2"/>
      <c r="C20" s="3"/>
      <c r="D20" s="12"/>
      <c r="E20" s="12"/>
      <c r="F20" s="3" t="str">
        <f t="shared" si="0"/>
        <v/>
      </c>
    </row>
    <row r="21" spans="1:6" x14ac:dyDescent="0.25">
      <c r="A21" s="2"/>
      <c r="B21" s="2"/>
      <c r="C21" s="3"/>
      <c r="D21" s="12"/>
      <c r="E21" s="12"/>
      <c r="F21" s="3" t="str">
        <f t="shared" si="0"/>
        <v/>
      </c>
    </row>
    <row r="22" spans="1:6" x14ac:dyDescent="0.25">
      <c r="A22" s="2"/>
      <c r="B22" s="2"/>
      <c r="C22" s="3"/>
      <c r="D22" s="12"/>
      <c r="E22" s="12"/>
      <c r="F22" s="3" t="str">
        <f t="shared" si="0"/>
        <v/>
      </c>
    </row>
    <row r="23" spans="1:6" x14ac:dyDescent="0.25">
      <c r="A23" s="2"/>
      <c r="B23" s="2"/>
      <c r="C23" s="3"/>
      <c r="D23" s="12"/>
      <c r="E23" s="12"/>
      <c r="F23" s="3" t="str">
        <f t="shared" si="0"/>
        <v/>
      </c>
    </row>
    <row r="24" spans="1:6" x14ac:dyDescent="0.25">
      <c r="A24" s="2"/>
      <c r="B24" s="2"/>
      <c r="C24" s="3"/>
      <c r="D24" s="12"/>
      <c r="E24" s="12"/>
      <c r="F24" s="3" t="str">
        <f t="shared" si="0"/>
        <v/>
      </c>
    </row>
    <row r="25" spans="1:6" ht="15.75" thickBot="1" x14ac:dyDescent="0.3">
      <c r="A25" s="2"/>
      <c r="B25" s="2"/>
      <c r="C25" s="16"/>
      <c r="D25" s="12"/>
      <c r="E25" s="12"/>
      <c r="F25" s="3" t="str">
        <f t="shared" si="0"/>
        <v/>
      </c>
    </row>
    <row r="26" spans="1:6" ht="15.75" thickBot="1" x14ac:dyDescent="0.3">
      <c r="A26" s="10"/>
      <c r="B26" s="15" t="s">
        <v>12</v>
      </c>
      <c r="C26" s="23">
        <f>SUM(C9:C25)</f>
        <v>0</v>
      </c>
      <c r="D26" s="13"/>
      <c r="E26" s="13"/>
      <c r="F26" s="23">
        <f>SUM(F9:F25)</f>
        <v>0</v>
      </c>
    </row>
    <row r="27" spans="1:6" ht="15" customHeight="1" x14ac:dyDescent="0.25">
      <c r="A27" s="10"/>
      <c r="B27" s="10"/>
      <c r="C27" s="13"/>
      <c r="D27" s="13"/>
      <c r="E27" s="13"/>
      <c r="F27" s="13"/>
    </row>
    <row r="28" spans="1:6" x14ac:dyDescent="0.25">
      <c r="A28" t="s">
        <v>32</v>
      </c>
      <c r="B28" s="28" t="str">
        <f>IF(C26=0,"",F26/C26)</f>
        <v/>
      </c>
      <c r="E28" s="19"/>
      <c r="F28" s="19"/>
    </row>
    <row r="29" spans="1:6" x14ac:dyDescent="0.25">
      <c r="A29" t="s">
        <v>51</v>
      </c>
      <c r="B29" s="17"/>
      <c r="E29" s="19"/>
      <c r="F29" s="19"/>
    </row>
    <row r="30" spans="1:6" x14ac:dyDescent="0.25">
      <c r="A30" t="s">
        <v>25</v>
      </c>
      <c r="B30" s="14" t="str">
        <f>IF(AND(B28&lt;&gt;"",B29&lt;&gt;""),B28*B29,"")</f>
        <v/>
      </c>
    </row>
    <row r="33" spans="1:1" x14ac:dyDescent="0.25">
      <c r="A33" s="26"/>
    </row>
  </sheetData>
  <dataValidations count="1">
    <dataValidation type="decimal" allowBlank="1" showInputMessage="1" showErrorMessage="1" errorTitle="Error" error="The PM 2.5 fraction is the portion of PM 10 that is in the PM 2.5 range. It must be between zero and 1." sqref="D9:D25">
      <formula1>0</formula1>
      <formula2>1</formula2>
    </dataValidation>
  </dataValidations>
  <pageMargins left="0.7" right="0.7" top="0.75" bottom="0.75" header="0.3" footer="0.3"/>
  <pageSetup scale="75" orientation="landscape" r:id="rId1"/>
  <headerFooter>
    <oddFooter>&amp;LOregon Department of Environmental Quality
Title V Operating Permit Application Forms&amp;RPage &amp;P of &amp;N
Revised 5/1/2019</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A21" sqref="A21"/>
    </sheetView>
  </sheetViews>
  <sheetFormatPr defaultRowHeight="15" x14ac:dyDescent="0.25"/>
  <cols>
    <col min="1" max="1" width="77.28515625" customWidth="1"/>
    <col min="2" max="2" width="87.7109375" customWidth="1"/>
  </cols>
  <sheetData>
    <row r="1" spans="1:2" ht="15.75" thickBot="1" x14ac:dyDescent="0.3">
      <c r="A1" s="39" t="s">
        <v>47</v>
      </c>
      <c r="B1" s="40" t="s">
        <v>48</v>
      </c>
    </row>
    <row r="2" spans="1:2" x14ac:dyDescent="0.25">
      <c r="A2" s="37" t="s">
        <v>36</v>
      </c>
      <c r="B2" s="38" t="s">
        <v>36</v>
      </c>
    </row>
    <row r="3" spans="1:2" x14ac:dyDescent="0.25">
      <c r="A3" s="35" t="s">
        <v>35</v>
      </c>
      <c r="B3" s="33" t="s">
        <v>35</v>
      </c>
    </row>
    <row r="4" spans="1:2" x14ac:dyDescent="0.25">
      <c r="A4" s="35" t="s">
        <v>33</v>
      </c>
      <c r="B4" s="33" t="s">
        <v>33</v>
      </c>
    </row>
    <row r="5" spans="1:2" x14ac:dyDescent="0.25">
      <c r="A5" s="35" t="s">
        <v>37</v>
      </c>
      <c r="B5" s="33" t="s">
        <v>37</v>
      </c>
    </row>
    <row r="6" spans="1:2" x14ac:dyDescent="0.25">
      <c r="A6" s="35" t="s">
        <v>26</v>
      </c>
      <c r="B6" s="33" t="s">
        <v>26</v>
      </c>
    </row>
    <row r="7" spans="1:2" x14ac:dyDescent="0.25">
      <c r="A7" s="35" t="s">
        <v>34</v>
      </c>
      <c r="B7" s="33" t="s">
        <v>34</v>
      </c>
    </row>
    <row r="8" spans="1:2" x14ac:dyDescent="0.25">
      <c r="A8" s="35" t="s">
        <v>39</v>
      </c>
      <c r="B8" s="33" t="s">
        <v>39</v>
      </c>
    </row>
    <row r="9" spans="1:2" x14ac:dyDescent="0.25">
      <c r="A9" s="35" t="s">
        <v>27</v>
      </c>
      <c r="B9" s="33" t="s">
        <v>27</v>
      </c>
    </row>
    <row r="10" spans="1:2" x14ac:dyDescent="0.25">
      <c r="A10" s="35" t="s">
        <v>28</v>
      </c>
      <c r="B10" s="33" t="s">
        <v>28</v>
      </c>
    </row>
    <row r="11" spans="1:2" x14ac:dyDescent="0.25">
      <c r="A11" s="35" t="s">
        <v>49</v>
      </c>
      <c r="B11" s="33" t="s">
        <v>49</v>
      </c>
    </row>
    <row r="12" spans="1:2" x14ac:dyDescent="0.25">
      <c r="A12" s="35" t="s">
        <v>29</v>
      </c>
      <c r="B12" s="33" t="s">
        <v>29</v>
      </c>
    </row>
    <row r="13" spans="1:2" x14ac:dyDescent="0.25">
      <c r="A13" s="35" t="s">
        <v>30</v>
      </c>
      <c r="B13" s="33" t="s">
        <v>30</v>
      </c>
    </row>
    <row r="14" spans="1:2" x14ac:dyDescent="0.25">
      <c r="A14" s="35" t="s">
        <v>38</v>
      </c>
      <c r="B14" s="33" t="s">
        <v>38</v>
      </c>
    </row>
    <row r="15" spans="1:2" ht="30" x14ac:dyDescent="0.25">
      <c r="A15" s="35" t="s">
        <v>44</v>
      </c>
      <c r="B15" s="33" t="s">
        <v>40</v>
      </c>
    </row>
    <row r="16" spans="1:2" ht="15.75" thickBot="1" x14ac:dyDescent="0.3">
      <c r="A16" s="36" t="s">
        <v>43</v>
      </c>
      <c r="B16" s="33" t="s">
        <v>41</v>
      </c>
    </row>
    <row r="17" spans="1:2" x14ac:dyDescent="0.25">
      <c r="B17" s="33" t="s">
        <v>42</v>
      </c>
    </row>
    <row r="18" spans="1:2" x14ac:dyDescent="0.25">
      <c r="B18" s="33" t="s">
        <v>44</v>
      </c>
    </row>
    <row r="19" spans="1:2" ht="15.75" thickBot="1" x14ac:dyDescent="0.3">
      <c r="B19" s="34" t="s">
        <v>43</v>
      </c>
    </row>
    <row r="22" spans="1:2" ht="60" x14ac:dyDescent="0.25">
      <c r="A22" s="27" t="s">
        <v>45</v>
      </c>
    </row>
    <row r="23" spans="1:2" ht="30" x14ac:dyDescent="0.25">
      <c r="A23" s="27" t="s">
        <v>46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C8800C0FDBD74BB7EF83F539002170" ma:contentTypeVersion="42" ma:contentTypeDescription="Create a new document." ma:contentTypeScope="" ma:versionID="bec8dbed0150e3406aba63fe0a3ae0ad">
  <xsd:schema xmlns:xsd="http://www.w3.org/2001/XMLSchema" xmlns:xs="http://www.w3.org/2001/XMLSchema" xmlns:p="http://schemas.microsoft.com/office/2006/metadata/properties" xmlns:ns1="http://schemas.microsoft.com/sharepoint/v3" xmlns:ns2="a1a0681f-cb63-4b8d-afdc-dedbdb8d1bfa" xmlns:ns3="c90e9d8d-db18-49dc-a3f3-48f2701f1e15" xmlns:ns4="122d8a75-5caa-4c72-8be8-02ac38e9d51e" targetNamespace="http://schemas.microsoft.com/office/2006/metadata/properties" ma:root="true" ma:fieldsID="752ea26161327bfa8687477da3886e55" ns1:_="" ns2:_="" ns3:_="" ns4:_="">
    <xsd:import namespace="http://schemas.microsoft.com/sharepoint/v3"/>
    <xsd:import namespace="a1a0681f-cb63-4b8d-afdc-dedbdb8d1bfa"/>
    <xsd:import namespace="c90e9d8d-db18-49dc-a3f3-48f2701f1e15"/>
    <xsd:import namespace="122d8a75-5caa-4c72-8be8-02ac38e9d51e"/>
    <xsd:element name="properties">
      <xsd:complexType>
        <xsd:sequence>
          <xsd:element name="documentManagement">
            <xsd:complexType>
              <xsd:all>
                <xsd:element ref="ns1:PublishingStartDate" minOccurs="0"/>
                <xsd:element ref="ns1:PublishingExpirationDate" minOccurs="0"/>
                <xsd:element ref="ns2:SharedWithUsers" minOccurs="0"/>
                <xsd:element ref="ns3:Document_x0020_Description" minOccurs="0"/>
                <xsd:element ref="ns3:Permit_x0020_Type" minOccurs="0"/>
                <xsd:element ref="ns3:Program" minOccurs="0"/>
                <xsd:element ref="ns3:Tags" minOccurs="0"/>
                <xsd:element ref="ns3:Series" minOccurs="0"/>
                <xsd:element ref="ns4:Progr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0e9d8d-db18-49dc-a3f3-48f2701f1e15" elementFormDefault="qualified">
    <xsd:import namespace="http://schemas.microsoft.com/office/2006/documentManagement/types"/>
    <xsd:import namespace="http://schemas.microsoft.com/office/infopath/2007/PartnerControls"/>
    <xsd:element name="Document_x0020_Description" ma:index="11" nillable="true" ma:displayName="Document Description" ma:internalName="Document_x0020_Description" ma:readOnly="false">
      <xsd:simpleType>
        <xsd:restriction base="dms:Note">
          <xsd:maxLength value="255"/>
        </xsd:restriction>
      </xsd:simpleType>
    </xsd:element>
    <xsd:element name="Permit_x0020_Type" ma:index="12" nillable="true" ma:displayName="Permit Type" ma:default="Misc." ma:format="Dropdown" ma:internalName="Permit_x0020_Type" ma:readOnly="false">
      <xsd:simpleType>
        <xsd:restriction base="dms:Choice">
          <xsd:enumeration value="Misc."/>
          <xsd:enumeration value="Permitted Facility"/>
          <xsd:enumeration value="Basic ACDP"/>
          <xsd:enumeration value="General ACDP"/>
          <xsd:enumeration value="Simple, Standard and Constr ACDP"/>
          <xsd:enumeration value="Title V"/>
          <xsd:enumeration value="CAO ACDP"/>
          <xsd:enumeration value="Hazardous Waste"/>
          <xsd:enumeration value="401 Hydro Power"/>
          <xsd:enumeration value="Solid Waste"/>
          <xsd:enumeration value="Graywater"/>
          <xsd:enumeration value="MS4"/>
          <xsd:enumeration value="Mining"/>
          <xsd:enumeration value="NPDES"/>
          <xsd:enumeration value="Stormwater"/>
          <xsd:enumeration value="Wastewater"/>
          <xsd:enumeration value="WPCF"/>
        </xsd:restriction>
      </xsd:simpleType>
    </xsd:element>
    <xsd:element name="Program" ma:index="13" nillable="true" ma:displayName="Programs/Projects" ma:default="Select..." ma:format="Dropdown" ma:internalName="Program0" ma:readOnly="false">
      <xsd:simpleType>
        <xsd:union memberTypes="dms:Text">
          <xsd:simpleType>
            <xsd:restriction base="dms:Choice">
              <xsd:enumeration value="Select..."/>
              <xsd:enumeration value="AQ Monitoring"/>
              <xsd:enumeration value="AQ Permitting"/>
              <xsd:enumeration value="Air Toxics"/>
              <xsd:enumeration value="Asbestos"/>
              <xsd:enumeration value="Ballast Water"/>
              <xsd:enumeration value="Biosolids"/>
              <xsd:enumeration value="Brownfields"/>
              <xsd:enumeration value="Burning"/>
              <xsd:enumeration value="Clean Fuels"/>
              <xsd:enumeration value="CWSRF"/>
              <xsd:enumeration value="Compliance and Enforcement"/>
              <xsd:enumeration value="Composting"/>
              <xsd:enumeration value="Conversion Technology"/>
              <xsd:enumeration value="Disposal"/>
              <xsd:enumeration value="Drinking Water Protection"/>
              <xsd:enumeration value="Dry Cleaners"/>
              <xsd:enumeration value="E-Cycles"/>
              <xsd:enumeration value="Emergency Response"/>
              <xsd:enumeration value="ECO"/>
              <xsd:enumeration value="Environmental Cleanup"/>
              <xsd:enumeration value="Food Waste"/>
              <xsd:enumeration value="Gasoline Vapor Recovery"/>
              <xsd:enumeration value="Green Building"/>
              <xsd:enumeration value="GHG"/>
              <xsd:enumeration value="Groundwater"/>
              <xsd:enumeration value="Hazardous Waste"/>
              <xsd:enumeration value="Heat Smart"/>
              <xsd:enumeration value="HOT"/>
              <xsd:enumeration value="Household Hazardous Waste"/>
              <xsd:enumeration value="Industrial Pretreatment"/>
              <xsd:enumeration value="Infectious Waste"/>
              <xsd:enumeration value="LUST"/>
              <xsd:enumeration value="Materials Management"/>
              <xsd:enumeration value="Mercury"/>
              <xsd:enumeration value="Nonpoint Source"/>
              <xsd:enumeration value="Nuisance Odor"/>
              <xsd:enumeration value="Onsite Septic"/>
              <xsd:enumeration value="Clean Diesel"/>
              <xsd:enumeration value="Clean Fuels"/>
              <xsd:enumeration value="E-Cycles"/>
              <xsd:enumeration value="LEV"/>
              <xsd:enumeration value="Paint"/>
              <xsd:enumeration value="Pesticide Stewardship"/>
              <xsd:enumeration value="Product Stewardship"/>
              <xsd:enumeration value="PPA"/>
              <xsd:enumeration value="Toxics Reduction"/>
              <xsd:enumeration value="Regional Solutions"/>
              <xsd:enumeration value="Section 401 Hydropower"/>
              <xsd:enumeration value="Section 401 Removal and Fill"/>
              <xsd:enumeration value="Site Assessment"/>
              <xsd:enumeration value="Small Business Assistance"/>
              <xsd:enumeration value="Solid Waste Disposal"/>
              <xsd:enumeration value="Solid Waste Permits"/>
              <xsd:enumeration value="Supplemental Environmental Projects"/>
              <xsd:enumeration value="Tanks Program"/>
              <xsd:enumeration value="TMDL"/>
              <xsd:enumeration value="Tribal Relations"/>
              <xsd:enumeration value="UIC"/>
              <xsd:enumeration value="Universal Waste"/>
              <xsd:enumeration value="UST"/>
              <xsd:enumeration value="VIP"/>
              <xsd:enumeration value="Waste Prevention and Reuse"/>
              <xsd:enumeration value="Waste Recovery"/>
              <xsd:enumeration value="Wastewater Operator Certification"/>
              <xsd:enumeration value="WQ Assessment"/>
              <xsd:enumeration value="WQ Credit Trading"/>
              <xsd:enumeration value="WQ Monitoring"/>
              <xsd:enumeration value="WQ Permits"/>
              <xsd:enumeration value="WQ Standards"/>
              <xsd:enumeration value="WQ Toxics Monitoring"/>
              <xsd:enumeration value="Water Reuse"/>
              <xsd:enumeration value="Wood Stoves"/>
              <xsd:enumeration value="Columbia Slough"/>
              <xsd:enumeration value="NoPo Odor"/>
              <xsd:enumeration value="Jordan Cove"/>
              <xsd:enumeration value="Portland Harbor"/>
              <xsd:enumeration value="Columbia Pacific Bio-Refinery"/>
              <xsd:enumeration value="AmeriTies"/>
              <xsd:enumeration value="Ashland Railroad"/>
              <xsd:enumeration value="Bullseye Glass"/>
              <xsd:enumeration value="Coyote Island"/>
              <xsd:enumeration value="Daimler Trucks"/>
              <xsd:enumeration value="Gasoline Terminals NW Portland"/>
              <xsd:enumeration value="Grimm's Fuel"/>
              <xsd:enumeration value="Hollingsworth &amp; Vose"/>
              <xsd:enumeration value="Intel"/>
              <xsd:enumeration value="PGE Boardman"/>
              <xsd:enumeration value="Precision Castparts"/>
              <xsd:enumeration value="Riverbend Landfill"/>
              <xsd:enumeration value="Umatilla Chemical Depot"/>
              <xsd:enumeration value="Uroboros Glass"/>
              <xsd:enumeration value="VW"/>
              <xsd:enumeration value="Greenhouse Gas/Climate"/>
            </xsd:restriction>
          </xsd:simpleType>
        </xsd:union>
      </xsd:simpleType>
    </xsd:element>
    <xsd:element name="Tags" ma:index="14" nillable="true" ma:displayName="Tags" ma:internalName="Tags" ma:readOnly="false">
      <xsd:simpleType>
        <xsd:restriction base="dms:Text">
          <xsd:maxLength value="255"/>
        </xsd:restriction>
      </xsd:simpleType>
    </xsd:element>
    <xsd:element name="Series" ma:index="15" nillable="true" ma:displayName="Series" ma:description="For ACDP and TV permits" ma:format="Dropdown" ma:internalName="Series" ma:readOnly="false">
      <xsd:simpleType>
        <xsd:restriction base="dms:Choice">
          <xsd:enumeration value="Administrative Forms (series AQ100)"/>
          <xsd:enumeration value="Administrative and General Facility Information (Series AP100)"/>
          <xsd:enumeration value="Cleaner Air Oregon (Series 500)"/>
          <xsd:enumeration value="Device and Equipment Forms (Series 200)"/>
          <xsd:enumeration value="Pollution Prevention and Control Devices (Series 300)"/>
          <xsd:enumeration value="Emissions Forms (Series 400)"/>
          <xsd:enumeration value="Applicable Requirements (Series AR400)"/>
          <xsd:enumeration value="Emission Factors (Series EF)"/>
          <xsd:enumeration value="Emissions Data (Series ED600)"/>
          <xsd:enumeration value="Emissions Unit Summary (Series EU500)"/>
          <xsd:enumeration value="Facility Device/Process Description (Series DV200)"/>
          <xsd:enumeration value="Miscellaneous (Series MF800)"/>
          <xsd:enumeration value="Modification Forms (Series MD900)"/>
          <xsd:enumeration value="Monitoring and Testing (Series CP700)"/>
          <xsd:enumeration value="Pollution Control Device Description (Series CD300)"/>
        </xsd:restrictio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1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s xmlns="c90e9d8d-db18-49dc-a3f3-48f2701f1e15">tvapp</Tags>
    <Permit_x0020_Type xmlns="c90e9d8d-db18-49dc-a3f3-48f2701f1e15">Title V</Permit_x0020_Type>
    <Document_x0020_Description xmlns="c90e9d8d-db18-49dc-a3f3-48f2701f1e15" xsi:nil="true"/>
    <Program xmlns="c90e9d8d-db18-49dc-a3f3-48f2701f1e15">AQ Permitting</Program>
    <Series xmlns="c90e9d8d-db18-49dc-a3f3-48f2701f1e15" xsi:nil="true"/>
    <Program xmlns="122d8a75-5caa-4c72-8be8-02ac38e9d51e">Select...</Program>
  </documentManagement>
</p:properties>
</file>

<file path=customXml/itemProps1.xml><?xml version="1.0" encoding="utf-8"?>
<ds:datastoreItem xmlns:ds="http://schemas.openxmlformats.org/officeDocument/2006/customXml" ds:itemID="{B638C477-3CC5-40E7-8BE2-E33D039F4C92}"/>
</file>

<file path=customXml/itemProps2.xml><?xml version="1.0" encoding="utf-8"?>
<ds:datastoreItem xmlns:ds="http://schemas.openxmlformats.org/officeDocument/2006/customXml" ds:itemID="{0491068C-DEFC-46C8-BA8B-89F1B489019A}"/>
</file>

<file path=customXml/itemProps3.xml><?xml version="1.0" encoding="utf-8"?>
<ds:datastoreItem xmlns:ds="http://schemas.openxmlformats.org/officeDocument/2006/customXml" ds:itemID="{95BE10E4-0492-4931-91CF-ECF1CD378E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ED603 - Baseline</vt:lpstr>
      <vt:lpstr>ED604 - Netting Basis</vt:lpstr>
      <vt:lpstr>ED605 - PM2.5 Netting Basis</vt:lpstr>
      <vt:lpstr>Pollutant List</vt:lpstr>
      <vt:lpstr>baseline_pollutant_list</vt:lpstr>
      <vt:lpstr>netting_basis_pollutant_list</vt:lpstr>
      <vt:lpstr>PM2.5_message</vt:lpstr>
      <vt:lpstr>'ED603 - Baseline'!Print_Area</vt:lpstr>
      <vt:lpstr>'ED604 - Netting Basis'!Print_Area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 603, 604, and 605 (Baseline Emissions, Netting Basis and PM 2.5 Netting Basis)</dc:title>
  <dc:creator>WESTERSUND Joe</dc:creator>
  <cp:lastModifiedBy>BOYARSHINOVA Lia</cp:lastModifiedBy>
  <cp:lastPrinted>2019-05-01T21:13:22Z</cp:lastPrinted>
  <dcterms:created xsi:type="dcterms:W3CDTF">2019-02-11T23:03:56Z</dcterms:created>
  <dcterms:modified xsi:type="dcterms:W3CDTF">2019-07-02T22:46:12Z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0x0101009CC8800C0FDBD74BB7EF83F539002170</vt:lpwstr>
  </property>
  <property fmtid="{D5CDD505-2E9C-101B-9397-08002B2CF9AE}" pid="3" name="Category">
    <vt:lpwstr>54;#;#60;#</vt:lpwstr>
  </property>
  <property fmtid="{D5CDD505-2E9C-101B-9397-08002B2CF9AE}" pid="6" name="Permit Type">
    <vt:lpwstr>Title V</vt:lpwstr>
  </property>
  <property fmtid="{D5CDD505-2E9C-101B-9397-08002B2CF9AE}" pid="7" name="Program0">
    <vt:lpwstr>AQ Permitting</vt:lpwstr>
  </property>
  <property fmtid="{D5CDD505-2E9C-101B-9397-08002B2CF9AE}" pid="8" name="Tags">
    <vt:lpwstr>tvapp</vt:lpwstr>
  </property>
</Properties>
</file>