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120" yWindow="30" windowWidth="18195" windowHeight="12465"/>
  </bookViews>
  <sheets>
    <sheet name="Calculator" sheetId="1" r:id="rId1"/>
    <sheet name="Sheet1" sheetId="3" r:id="rId2"/>
  </sheets>
  <definedNames>
    <definedName name="_xlnm.Print_Area" localSheetId="0">Calculator!$A$1:$K$38</definedName>
  </definedNames>
  <calcPr calcId="125725"/>
</workbook>
</file>

<file path=xl/calcChain.xml><?xml version="1.0" encoding="utf-8"?>
<calcChain xmlns="http://schemas.openxmlformats.org/spreadsheetml/2006/main">
  <c r="H36" i="1"/>
  <c r="I36" s="1"/>
  <c r="H35"/>
  <c r="I35" s="1"/>
  <c r="H34"/>
  <c r="I34" s="1"/>
  <c r="H33"/>
  <c r="I33" s="1"/>
  <c r="H32"/>
  <c r="I32" s="1"/>
  <c r="H31"/>
  <c r="I31" s="1"/>
  <c r="H30"/>
  <c r="I30" s="1"/>
  <c r="H29"/>
  <c r="I29" s="1"/>
  <c r="K29" s="1"/>
  <c r="H28"/>
  <c r="I28" s="1"/>
  <c r="K28" s="1"/>
  <c r="H27"/>
  <c r="I27" s="1"/>
  <c r="H26"/>
  <c r="I26" s="1"/>
  <c r="H25"/>
  <c r="I25" s="1"/>
  <c r="K25" s="1"/>
  <c r="H24"/>
  <c r="I24" s="1"/>
  <c r="K24" s="1"/>
  <c r="H23"/>
  <c r="I23" s="1"/>
  <c r="H22"/>
  <c r="I22" s="1"/>
  <c r="K22" s="1"/>
  <c r="H21"/>
  <c r="I21" s="1"/>
  <c r="K21" s="1"/>
  <c r="H19"/>
  <c r="I19" s="1"/>
  <c r="J19" s="1"/>
  <c r="H18"/>
  <c r="I18" s="1"/>
  <c r="J18" s="1"/>
  <c r="H17"/>
  <c r="I17" s="1"/>
  <c r="H16"/>
  <c r="I16" s="1"/>
  <c r="H15"/>
  <c r="I15" s="1"/>
  <c r="J15" s="1"/>
  <c r="H14"/>
  <c r="I14" s="1"/>
  <c r="H13"/>
  <c r="I13" s="1"/>
  <c r="H12"/>
  <c r="I12" s="1"/>
  <c r="H10"/>
  <c r="I10" s="1"/>
  <c r="K10" s="1"/>
  <c r="H9"/>
  <c r="I9" s="1"/>
  <c r="J9" s="1"/>
  <c r="H8"/>
  <c r="I8" s="1"/>
  <c r="H7"/>
  <c r="I7" s="1"/>
  <c r="J7" s="1"/>
  <c r="K19" l="1"/>
  <c r="D11"/>
  <c r="H11" s="1"/>
  <c r="I11" s="1"/>
  <c r="J11" s="1"/>
  <c r="J27"/>
  <c r="K27"/>
  <c r="J23"/>
  <c r="K23"/>
  <c r="J33"/>
  <c r="K33"/>
  <c r="K26"/>
  <c r="J26"/>
  <c r="K30"/>
  <c r="J30"/>
  <c r="K34"/>
  <c r="J34"/>
  <c r="J21"/>
  <c r="J25"/>
  <c r="J29"/>
  <c r="J24"/>
  <c r="J28"/>
  <c r="K13"/>
  <c r="J13"/>
  <c r="K17"/>
  <c r="J17"/>
  <c r="J16"/>
  <c r="K16"/>
  <c r="K14"/>
  <c r="J14"/>
  <c r="K18"/>
  <c r="K15"/>
  <c r="J8"/>
  <c r="K8"/>
  <c r="K9"/>
  <c r="J10"/>
  <c r="K36"/>
  <c r="J36"/>
  <c r="J35"/>
  <c r="K35"/>
  <c r="K32"/>
  <c r="J32"/>
  <c r="K31"/>
  <c r="J31"/>
  <c r="K12"/>
  <c r="J12"/>
  <c r="J22"/>
  <c r="K7"/>
</calcChain>
</file>

<file path=xl/sharedStrings.xml><?xml version="1.0" encoding="utf-8"?>
<sst xmlns="http://schemas.openxmlformats.org/spreadsheetml/2006/main" count="79" uniqueCount="53">
  <si>
    <t>Units</t>
  </si>
  <si>
    <t>Industrial Reuse Water Quality Screening Worksheet</t>
  </si>
  <si>
    <t>for the 2501 WPCF General Permit for industrial reuse water</t>
  </si>
  <si>
    <t>Parameter</t>
  </si>
  <si>
    <t>Concentration</t>
  </si>
  <si>
    <t>BOD5</t>
  </si>
  <si>
    <t>TDS:EC ratio</t>
  </si>
  <si>
    <t>Oil &amp; grease</t>
  </si>
  <si>
    <t>Total coliform</t>
  </si>
  <si>
    <t>pH</t>
  </si>
  <si>
    <t>SAR</t>
  </si>
  <si>
    <t>mg/L</t>
  </si>
  <si>
    <t>6.0-9.0</t>
  </si>
  <si>
    <t>≠ High</t>
  </si>
  <si>
    <t>Criteria</t>
  </si>
  <si>
    <t>mmhos/cm</t>
  </si>
  <si>
    <t>--</t>
  </si>
  <si>
    <t>MPN/100 mLs</t>
  </si>
  <si>
    <t>S.U.</t>
  </si>
  <si>
    <t>Metals</t>
  </si>
  <si>
    <t>Status</t>
  </si>
  <si>
    <t>Comment</t>
  </si>
  <si>
    <t>Min EC</t>
  </si>
  <si>
    <t>Aluminum (Al)</t>
  </si>
  <si>
    <t>Arsenic (As)</t>
  </si>
  <si>
    <t>Beryllium (Be)</t>
  </si>
  <si>
    <t>Cadmium (Cd)</t>
  </si>
  <si>
    <t>Chromium (Cr)</t>
  </si>
  <si>
    <t>Cobalt (Co)</t>
  </si>
  <si>
    <t>Copper (Cu)</t>
  </si>
  <si>
    <t>Iron (Fe)</t>
  </si>
  <si>
    <t>Lead (Pb)</t>
  </si>
  <si>
    <t>Lithium (Li)</t>
  </si>
  <si>
    <t>Manganese (Mn)</t>
  </si>
  <si>
    <t>Molybdenum (Mo)</t>
  </si>
  <si>
    <t>Nickel (Ni)</t>
  </si>
  <si>
    <t>Selenium (Se)</t>
  </si>
  <si>
    <t>Vanadium (V)</t>
  </si>
  <si>
    <t>Zinc (Zn)</t>
  </si>
  <si>
    <t>Total suspended solids (TSS)</t>
  </si>
  <si>
    <t>Total dissolved solids (TDS)</t>
  </si>
  <si>
    <t>Electrical conductivity (EC)</t>
  </si>
  <si>
    <t>Nitrate-nitrogen (NO3-N)</t>
  </si>
  <si>
    <t>Chloride (Cl)</t>
  </si>
  <si>
    <t>Fluoride (F)</t>
  </si>
  <si>
    <t>Boron (B)</t>
  </si>
  <si>
    <t>Sodium adsorption ratio (SAR)</t>
  </si>
  <si>
    <t>General chemistry parameters</t>
  </si>
  <si>
    <t>ND Check</t>
  </si>
  <si>
    <t>Calc Value</t>
  </si>
  <si>
    <t>Moderate</t>
  </si>
  <si>
    <r>
      <rPr>
        <b/>
        <u/>
        <sz val="11"/>
        <color theme="1"/>
        <rFont val="Times New Roman"/>
        <family val="1"/>
      </rPr>
      <t>Instructions:</t>
    </r>
    <r>
      <rPr>
        <sz val="11"/>
        <color theme="1"/>
        <rFont val="Times New Roman"/>
        <family val="1"/>
      </rPr>
      <t xml:space="preserve">
Enter water quality information </t>
    </r>
    <r>
      <rPr>
        <i/>
        <sz val="11"/>
        <color theme="1"/>
        <rFont val="Times New Roman"/>
        <family val="1"/>
      </rPr>
      <t>in the indicated units</t>
    </r>
    <r>
      <rPr>
        <sz val="11"/>
        <color theme="1"/>
        <rFont val="Times New Roman"/>
        <family val="1"/>
      </rPr>
      <t xml:space="preserve"> under the "Concentration" column. If a parameter is non-detect, enter a "&lt;" sign followed by the reporting limit. Enter values in the shades cells only. TDS:EC is a calculated value; no entry is required. If the status of any parameter is "FAIL", the water does not qualify as industrial reuse water, and the applicant is ineligible for coverage under this general permit.
</t>
    </r>
    <r>
      <rPr>
        <b/>
        <sz val="11"/>
        <color theme="1"/>
        <rFont val="Times New Roman"/>
        <family val="1"/>
      </rPr>
      <t>Print a copy of the completed worksheet and submit it with your permit application.</t>
    </r>
  </si>
  <si>
    <t>550-700</t>
  </si>
</sst>
</file>

<file path=xl/styles.xml><?xml version="1.0" encoding="utf-8"?>
<styleSheet xmlns="http://schemas.openxmlformats.org/spreadsheetml/2006/main">
  <numFmts count="1">
    <numFmt numFmtId="164" formatCode="0.0"/>
  </numFmts>
  <fonts count="13">
    <font>
      <sz val="11"/>
      <color theme="1"/>
      <name val="Calibri"/>
      <family val="2"/>
      <scheme val="minor"/>
    </font>
    <font>
      <sz val="12"/>
      <color theme="1"/>
      <name val="Arial"/>
      <family val="2"/>
    </font>
    <font>
      <sz val="11"/>
      <color theme="1"/>
      <name val="Times New Roman"/>
      <family val="1"/>
    </font>
    <font>
      <b/>
      <sz val="11"/>
      <color theme="1"/>
      <name val="Times New Roman"/>
      <family val="1"/>
    </font>
    <font>
      <b/>
      <sz val="14"/>
      <color theme="1"/>
      <name val="Arial"/>
      <family val="2"/>
    </font>
    <font>
      <b/>
      <sz val="11"/>
      <name val="Times New Roman"/>
      <family val="1"/>
    </font>
    <font>
      <b/>
      <sz val="11"/>
      <color theme="0"/>
      <name val="Calibri"/>
      <family val="2"/>
      <scheme val="minor"/>
    </font>
    <font>
      <b/>
      <sz val="11"/>
      <color theme="1"/>
      <name val="Calibri"/>
      <family val="2"/>
      <scheme val="minor"/>
    </font>
    <font>
      <sz val="11"/>
      <color theme="0"/>
      <name val="Calibri"/>
      <family val="2"/>
      <scheme val="minor"/>
    </font>
    <font>
      <sz val="11"/>
      <color theme="1"/>
      <name val="Calibri"/>
      <family val="2"/>
    </font>
    <font>
      <sz val="11"/>
      <name val="Calibri"/>
      <family val="2"/>
      <scheme val="minor"/>
    </font>
    <font>
      <b/>
      <u/>
      <sz val="11"/>
      <color theme="1"/>
      <name val="Times New Roman"/>
      <family val="1"/>
    </font>
    <font>
      <i/>
      <sz val="11"/>
      <color theme="1"/>
      <name val="Times New Roman"/>
      <family val="1"/>
    </font>
  </fonts>
  <fills count="6">
    <fill>
      <patternFill patternType="none"/>
    </fill>
    <fill>
      <patternFill patternType="gray125"/>
    </fill>
    <fill>
      <patternFill patternType="solid">
        <fgColor theme="1"/>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4"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38">
    <xf numFmtId="0" fontId="0" fillId="0" borderId="0" xfId="0"/>
    <xf numFmtId="0" fontId="0" fillId="0" borderId="0" xfId="0" applyAlignment="1">
      <alignment horizontal="center"/>
    </xf>
    <xf numFmtId="0" fontId="0" fillId="0" borderId="0" xfId="0" quotePrefix="1"/>
    <xf numFmtId="0" fontId="0" fillId="2" borderId="1" xfId="0" applyFill="1" applyBorder="1"/>
    <xf numFmtId="0" fontId="0" fillId="0" borderId="1" xfId="0" applyBorder="1"/>
    <xf numFmtId="0" fontId="0" fillId="4" borderId="1" xfId="0" applyFill="1" applyBorder="1"/>
    <xf numFmtId="0" fontId="2" fillId="3" borderId="0" xfId="0" applyFont="1" applyFill="1" applyBorder="1"/>
    <xf numFmtId="0" fontId="2" fillId="0" borderId="0" xfId="0" applyFont="1" applyFill="1" applyBorder="1"/>
    <xf numFmtId="0" fontId="0" fillId="0" borderId="0" xfId="0" applyBorder="1"/>
    <xf numFmtId="0" fontId="0" fillId="0" borderId="0" xfId="0" applyBorder="1" applyAlignment="1">
      <alignment horizontal="center"/>
    </xf>
    <xf numFmtId="0" fontId="4" fillId="0" borderId="0" xfId="0" applyFont="1" applyBorder="1"/>
    <xf numFmtId="0" fontId="7" fillId="0" borderId="1" xfId="0" applyFont="1" applyFill="1" applyBorder="1"/>
    <xf numFmtId="0" fontId="7" fillId="0" borderId="1" xfId="0" applyFont="1" applyFill="1" applyBorder="1" applyAlignment="1">
      <alignment horizontal="center"/>
    </xf>
    <xf numFmtId="0" fontId="8" fillId="2" borderId="1" xfId="0" applyFont="1" applyFill="1" applyBorder="1"/>
    <xf numFmtId="0" fontId="8" fillId="2" borderId="1" xfId="0" applyFont="1" applyFill="1" applyBorder="1" applyAlignment="1">
      <alignment horizontal="center"/>
    </xf>
    <xf numFmtId="0" fontId="0" fillId="0" borderId="1" xfId="0" applyFill="1" applyBorder="1"/>
    <xf numFmtId="0" fontId="0" fillId="0" borderId="1" xfId="0" applyFill="1" applyBorder="1" applyAlignment="1">
      <alignment horizontal="right"/>
    </xf>
    <xf numFmtId="0" fontId="10" fillId="0" borderId="1" xfId="0" applyFont="1" applyFill="1" applyBorder="1"/>
    <xf numFmtId="164" fontId="0" fillId="0" borderId="1" xfId="0" applyNumberFormat="1" applyFill="1" applyBorder="1" applyAlignment="1">
      <alignment horizontal="right"/>
    </xf>
    <xf numFmtId="0" fontId="0" fillId="0" borderId="1" xfId="0" quotePrefix="1" applyFill="1" applyBorder="1"/>
    <xf numFmtId="16" fontId="0" fillId="0" borderId="1" xfId="0" quotePrefix="1" applyNumberFormat="1" applyFill="1" applyBorder="1" applyAlignment="1">
      <alignment horizontal="right"/>
    </xf>
    <xf numFmtId="0" fontId="9" fillId="0" borderId="1" xfId="0" quotePrefix="1" applyFont="1" applyFill="1" applyBorder="1" applyAlignment="1">
      <alignment horizontal="right"/>
    </xf>
    <xf numFmtId="2" fontId="0" fillId="0" borderId="1" xfId="0" applyNumberFormat="1" applyFill="1" applyBorder="1"/>
    <xf numFmtId="164" fontId="0" fillId="0" borderId="1" xfId="0" applyNumberFormat="1" applyFill="1" applyBorder="1"/>
    <xf numFmtId="0" fontId="0" fillId="0" borderId="1" xfId="0" applyFill="1" applyBorder="1" applyAlignment="1">
      <alignment horizontal="center"/>
    </xf>
    <xf numFmtId="0" fontId="6" fillId="2" borderId="1" xfId="0" applyFont="1" applyFill="1" applyBorder="1"/>
    <xf numFmtId="0" fontId="0" fillId="2" borderId="2" xfId="0" applyFill="1" applyBorder="1"/>
    <xf numFmtId="0" fontId="2" fillId="0" borderId="0" xfId="0" applyFont="1" applyBorder="1" applyAlignment="1">
      <alignment horizontal="left" wrapText="1"/>
    </xf>
    <xf numFmtId="0" fontId="5" fillId="0" borderId="0" xfId="0" applyFont="1" applyFill="1" applyBorder="1"/>
    <xf numFmtId="0" fontId="0" fillId="4" borderId="2" xfId="0" applyFill="1" applyBorder="1"/>
    <xf numFmtId="0" fontId="6" fillId="2" borderId="2" xfId="0" applyFont="1" applyFill="1" applyBorder="1"/>
    <xf numFmtId="0" fontId="8" fillId="2" borderId="2" xfId="0" applyFont="1" applyFill="1" applyBorder="1" applyAlignment="1">
      <alignment horizontal="center"/>
    </xf>
    <xf numFmtId="0" fontId="8" fillId="2" borderId="2" xfId="0" applyFont="1" applyFill="1" applyBorder="1"/>
    <xf numFmtId="0" fontId="0" fillId="5" borderId="1" xfId="0" applyFill="1" applyBorder="1" applyAlignment="1" applyProtection="1">
      <alignment horizontal="center"/>
      <protection locked="0"/>
    </xf>
    <xf numFmtId="0" fontId="3" fillId="0" borderId="0" xfId="0" applyFont="1"/>
    <xf numFmtId="1" fontId="0" fillId="0" borderId="1" xfId="0" applyNumberFormat="1" applyFill="1" applyBorder="1" applyAlignment="1">
      <alignment horizontal="center"/>
    </xf>
    <xf numFmtId="0" fontId="1" fillId="0" borderId="0" xfId="0" applyFont="1" applyBorder="1" applyAlignment="1">
      <alignment horizontal="left" vertical="center" wrapText="1"/>
    </xf>
    <xf numFmtId="0" fontId="2" fillId="0" borderId="0" xfId="0" applyFont="1" applyBorder="1" applyAlignment="1">
      <alignment horizontal="left" wrapText="1"/>
    </xf>
  </cellXfs>
  <cellStyles count="1">
    <cellStyle name="Normal" xfId="0" builtinId="0"/>
  </cellStyles>
  <dxfs count="2">
    <dxf>
      <font>
        <condense val="0"/>
        <extend val="0"/>
        <color rgb="FF9C0006"/>
      </font>
      <fill>
        <patternFill>
          <bgColor rgb="FFFFC7CE"/>
        </patternFill>
      </fill>
    </dxf>
    <dxf>
      <font>
        <condense val="0"/>
        <extend val="0"/>
        <color rgb="FF006100"/>
      </font>
      <fill>
        <patternFill>
          <bgColor rgb="FFC6EFCE"/>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0</xdr:colOff>
      <xdr:row>2</xdr:row>
      <xdr:rowOff>634949</xdr:rowOff>
    </xdr:to>
    <xdr:pic>
      <xdr:nvPicPr>
        <xdr:cNvPr id="2" name="Picture 1" descr="bwrg.JPG"/>
        <xdr:cNvPicPr>
          <a:picLocks noChangeAspect="1"/>
        </xdr:cNvPicPr>
      </xdr:nvPicPr>
      <xdr:blipFill>
        <a:blip xmlns:r="http://schemas.openxmlformats.org/officeDocument/2006/relationships" r:embed="rId1" cstate="print"/>
        <a:stretch>
          <a:fillRect/>
        </a:stretch>
      </xdr:blipFill>
      <xdr:spPr>
        <a:xfrm>
          <a:off x="0" y="1"/>
          <a:ext cx="457200" cy="105404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1">
    <pageSetUpPr fitToPage="1"/>
  </sheetPr>
  <dimension ref="A1:R47"/>
  <sheetViews>
    <sheetView tabSelected="1" zoomScaleNormal="100" workbookViewId="0">
      <selection activeCell="D10" sqref="D7:D10"/>
    </sheetView>
  </sheetViews>
  <sheetFormatPr defaultRowHeight="15"/>
  <cols>
    <col min="1" max="1" width="6.85546875" customWidth="1"/>
    <col min="2" max="2" width="3.42578125" hidden="1" customWidth="1"/>
    <col min="3" max="3" width="29.5703125" customWidth="1"/>
    <col min="4" max="4" width="13.7109375" style="1" bestFit="1" customWidth="1"/>
    <col min="5" max="5" width="13.140625" bestFit="1" customWidth="1"/>
    <col min="6" max="6" width="7.85546875" bestFit="1" customWidth="1"/>
    <col min="7" max="7" width="2.42578125" customWidth="1"/>
    <col min="8" max="9" width="11.42578125" hidden="1" customWidth="1"/>
    <col min="10" max="10" width="6.7109375" customWidth="1"/>
    <col min="11" max="11" width="42.28515625" customWidth="1"/>
    <col min="16" max="18" width="0" hidden="1" customWidth="1"/>
  </cols>
  <sheetData>
    <row r="1" spans="1:18" ht="18">
      <c r="A1" s="8"/>
      <c r="B1" s="8"/>
      <c r="C1" s="10" t="s">
        <v>1</v>
      </c>
      <c r="D1" s="9"/>
      <c r="E1" s="8"/>
      <c r="F1" s="8"/>
      <c r="G1" s="8"/>
      <c r="H1" s="8"/>
      <c r="I1" s="8"/>
      <c r="J1" s="8"/>
      <c r="K1" s="8"/>
    </row>
    <row r="2" spans="1:18">
      <c r="A2" s="8"/>
      <c r="B2" s="8"/>
      <c r="C2" s="36" t="s">
        <v>2</v>
      </c>
      <c r="D2" s="36"/>
      <c r="E2" s="36"/>
      <c r="F2" s="36"/>
      <c r="G2" s="36"/>
      <c r="H2" s="36"/>
      <c r="I2" s="36"/>
      <c r="J2" s="36"/>
      <c r="K2" s="36"/>
    </row>
    <row r="3" spans="1:18" ht="105.75" customHeight="1">
      <c r="A3" s="6"/>
      <c r="B3" s="6"/>
      <c r="C3" s="37" t="s">
        <v>51</v>
      </c>
      <c r="D3" s="37"/>
      <c r="E3" s="37"/>
      <c r="F3" s="37"/>
      <c r="G3" s="37"/>
      <c r="H3" s="37"/>
      <c r="I3" s="37"/>
      <c r="J3" s="37"/>
      <c r="K3" s="37"/>
    </row>
    <row r="4" spans="1:18" ht="12.75" customHeight="1">
      <c r="A4" s="28"/>
      <c r="B4" s="7"/>
      <c r="C4" s="27"/>
      <c r="D4" s="27"/>
      <c r="E4" s="27"/>
      <c r="F4" s="27"/>
      <c r="G4" s="27"/>
      <c r="H4" s="27"/>
      <c r="I4" s="27"/>
      <c r="J4" s="27"/>
      <c r="K4" s="27"/>
    </row>
    <row r="5" spans="1:18">
      <c r="A5" s="15"/>
      <c r="B5" s="4"/>
      <c r="C5" s="11" t="s">
        <v>3</v>
      </c>
      <c r="D5" s="12" t="s">
        <v>4</v>
      </c>
      <c r="E5" s="11" t="s">
        <v>0</v>
      </c>
      <c r="F5" s="11" t="s">
        <v>14</v>
      </c>
      <c r="G5" s="11"/>
      <c r="H5" s="11" t="s">
        <v>48</v>
      </c>
      <c r="I5" s="11" t="s">
        <v>49</v>
      </c>
      <c r="J5" s="12" t="s">
        <v>20</v>
      </c>
      <c r="K5" s="11" t="s">
        <v>21</v>
      </c>
    </row>
    <row r="6" spans="1:18">
      <c r="A6" s="26"/>
      <c r="B6" s="29"/>
      <c r="C6" s="30" t="s">
        <v>47</v>
      </c>
      <c r="D6" s="31"/>
      <c r="E6" s="32"/>
      <c r="F6" s="32"/>
      <c r="G6" s="32"/>
      <c r="H6" s="32"/>
      <c r="I6" s="32"/>
      <c r="J6" s="31"/>
      <c r="K6" s="32"/>
      <c r="P6" t="s">
        <v>10</v>
      </c>
      <c r="Q6" t="s">
        <v>22</v>
      </c>
      <c r="R6" t="s">
        <v>50</v>
      </c>
    </row>
    <row r="7" spans="1:18">
      <c r="A7" s="3"/>
      <c r="B7" s="4"/>
      <c r="C7" s="15" t="s">
        <v>5</v>
      </c>
      <c r="D7" s="33"/>
      <c r="E7" s="15" t="s">
        <v>11</v>
      </c>
      <c r="F7" s="16">
        <v>10</v>
      </c>
      <c r="G7" s="17"/>
      <c r="H7" s="17" t="str">
        <f>IF(D7="","",IF(LEFT(D7,1)="&lt;","ND","VAL"))</f>
        <v/>
      </c>
      <c r="I7" s="17" t="str">
        <f>IF(H7="","",IF(H7="VAL",D7,VALUE(RIGHT(D7,LEN(D7)-1))))</f>
        <v/>
      </c>
      <c r="J7" s="24" t="str">
        <f>IF(I7="","",IF(I7&gt;F7, "FAIL","OK"))</f>
        <v/>
      </c>
      <c r="K7" s="11" t="str">
        <f>IF(I7="","",IF(AND(H7="ND",I7&gt;F7),"Detection limit too high",""))</f>
        <v/>
      </c>
      <c r="P7">
        <v>0</v>
      </c>
      <c r="Q7">
        <v>0.2</v>
      </c>
      <c r="R7">
        <v>0.7</v>
      </c>
    </row>
    <row r="8" spans="1:18">
      <c r="A8" s="3"/>
      <c r="B8" s="4"/>
      <c r="C8" s="15" t="s">
        <v>39</v>
      </c>
      <c r="D8" s="33"/>
      <c r="E8" s="15" t="s">
        <v>11</v>
      </c>
      <c r="F8" s="16">
        <v>10</v>
      </c>
      <c r="G8" s="17"/>
      <c r="H8" s="17" t="str">
        <f t="shared" ref="H8:H19" si="0">IF(D8="","",IF(LEFT(D8,1)="&lt;","ND","VAL"))</f>
        <v/>
      </c>
      <c r="I8" s="17" t="str">
        <f t="shared" ref="I8:I19" si="1">IF(H8="","",IF(H8="VAL",D8,VALUE(RIGHT(D8,LEN(D8)-1))))</f>
        <v/>
      </c>
      <c r="J8" s="24" t="str">
        <f t="shared" ref="J8:J17" si="2">IF(I8="","",IF(I8&gt;F8, "FAIL","OK"))</f>
        <v/>
      </c>
      <c r="K8" s="11" t="str">
        <f t="shared" ref="K8:K9" si="3">IF(I8="","",IF(AND(H8="ND",I8&gt;F8),"Detection limit too high",""))</f>
        <v/>
      </c>
      <c r="P8">
        <v>1</v>
      </c>
      <c r="Q8">
        <v>0.2</v>
      </c>
      <c r="R8">
        <v>0.7</v>
      </c>
    </row>
    <row r="9" spans="1:18">
      <c r="A9" s="3"/>
      <c r="B9" s="4"/>
      <c r="C9" s="15" t="s">
        <v>40</v>
      </c>
      <c r="D9" s="33"/>
      <c r="E9" s="15" t="s">
        <v>11</v>
      </c>
      <c r="F9" s="16">
        <v>1280</v>
      </c>
      <c r="G9" s="17"/>
      <c r="H9" s="17" t="str">
        <f t="shared" si="0"/>
        <v/>
      </c>
      <c r="I9" s="17" t="str">
        <f t="shared" si="1"/>
        <v/>
      </c>
      <c r="J9" s="24" t="str">
        <f>IF(I9="","",IF(D10&lt;0.2,"N/A",IF(I9&gt;F9, "FAIL","OK")))</f>
        <v/>
      </c>
      <c r="K9" s="11" t="str">
        <f t="shared" si="3"/>
        <v/>
      </c>
      <c r="P9">
        <v>2</v>
      </c>
      <c r="Q9">
        <v>0.2</v>
      </c>
      <c r="R9">
        <v>0.7</v>
      </c>
    </row>
    <row r="10" spans="1:18">
      <c r="A10" s="3"/>
      <c r="B10" s="4"/>
      <c r="C10" s="15" t="s">
        <v>41</v>
      </c>
      <c r="D10" s="33"/>
      <c r="E10" s="15" t="s">
        <v>15</v>
      </c>
      <c r="F10" s="18">
        <v>2</v>
      </c>
      <c r="G10" s="17"/>
      <c r="H10" s="17" t="str">
        <f t="shared" si="0"/>
        <v/>
      </c>
      <c r="I10" s="17" t="str">
        <f t="shared" si="1"/>
        <v/>
      </c>
      <c r="J10" s="24" t="str">
        <f t="shared" si="2"/>
        <v/>
      </c>
      <c r="K10" s="11" t="str">
        <f>IF(I10="","",IF(AND(H10="ND",I10&gt;F10),"Detection limit too high",IF(AND(I10&gt;0.75,I10&lt;=2),"Salt management plan required.",IF(AND(D10&gt;0.25,D10&lt;=0.75),"May cause stress to sensitive plants.",""))))</f>
        <v/>
      </c>
      <c r="P10">
        <v>3</v>
      </c>
      <c r="Q10">
        <v>0.3</v>
      </c>
      <c r="R10">
        <v>1.2</v>
      </c>
    </row>
    <row r="11" spans="1:18">
      <c r="A11" s="3"/>
      <c r="B11" s="4"/>
      <c r="C11" s="15" t="s">
        <v>6</v>
      </c>
      <c r="D11" s="35" t="str">
        <f>IF(OR(D9="",D10=""),"Calculated",I9/I10)</f>
        <v>Calculated</v>
      </c>
      <c r="E11" s="19" t="s">
        <v>16</v>
      </c>
      <c r="F11" s="16" t="s">
        <v>52</v>
      </c>
      <c r="G11" s="17"/>
      <c r="H11" s="17" t="str">
        <f t="shared" si="0"/>
        <v>VAL</v>
      </c>
      <c r="I11" s="17" t="str">
        <f t="shared" si="1"/>
        <v>Calculated</v>
      </c>
      <c r="J11" s="24" t="str">
        <f>IF(OR(I11="",I11="Calculated"),"",IF(D10&lt;0.2,"N/A",IF(OR(I11&lt;550,I11&gt;700),"FAIL","OK")))</f>
        <v/>
      </c>
      <c r="K11" s="11"/>
      <c r="P11">
        <v>4</v>
      </c>
      <c r="Q11">
        <v>0.3</v>
      </c>
      <c r="R11">
        <v>1.2</v>
      </c>
    </row>
    <row r="12" spans="1:18">
      <c r="A12" s="3"/>
      <c r="B12" s="4"/>
      <c r="C12" s="15" t="s">
        <v>42</v>
      </c>
      <c r="D12" s="33"/>
      <c r="E12" s="15" t="s">
        <v>11</v>
      </c>
      <c r="F12" s="16">
        <v>30</v>
      </c>
      <c r="G12" s="17"/>
      <c r="H12" s="17" t="str">
        <f t="shared" si="0"/>
        <v/>
      </c>
      <c r="I12" s="17" t="str">
        <f t="shared" si="1"/>
        <v/>
      </c>
      <c r="J12" s="24" t="str">
        <f t="shared" si="2"/>
        <v/>
      </c>
      <c r="K12" s="11" t="str">
        <f>IF(I12="","",IF(AND(H12="ND",I12&gt;F12),"Detection limit too high",IF(AND(I12&gt;5,I12&lt;=30),"Nutrient management plan required.","")))</f>
        <v/>
      </c>
      <c r="P12">
        <v>5</v>
      </c>
      <c r="Q12">
        <v>0.3</v>
      </c>
      <c r="R12">
        <v>1.2</v>
      </c>
    </row>
    <row r="13" spans="1:18">
      <c r="A13" s="3"/>
      <c r="B13" s="4"/>
      <c r="C13" s="15" t="s">
        <v>43</v>
      </c>
      <c r="D13" s="33"/>
      <c r="E13" s="15" t="s">
        <v>11</v>
      </c>
      <c r="F13" s="16">
        <v>350</v>
      </c>
      <c r="G13" s="17"/>
      <c r="H13" s="17" t="str">
        <f t="shared" si="0"/>
        <v/>
      </c>
      <c r="I13" s="17" t="str">
        <f t="shared" si="1"/>
        <v/>
      </c>
      <c r="J13" s="24" t="str">
        <f t="shared" si="2"/>
        <v/>
      </c>
      <c r="K13" s="11" t="str">
        <f t="shared" ref="K13:K18" si="4">IF(I13="","",IF(AND(H13="ND",I13&gt;F13),"Detection limit too high",""))</f>
        <v/>
      </c>
      <c r="M13" s="8"/>
      <c r="P13">
        <v>6</v>
      </c>
      <c r="Q13">
        <v>0.3</v>
      </c>
      <c r="R13">
        <v>1.2</v>
      </c>
    </row>
    <row r="14" spans="1:18">
      <c r="A14" s="3"/>
      <c r="B14" s="4"/>
      <c r="C14" s="15" t="s">
        <v>44</v>
      </c>
      <c r="D14" s="33"/>
      <c r="E14" s="15" t="s">
        <v>11</v>
      </c>
      <c r="F14" s="18">
        <v>1</v>
      </c>
      <c r="G14" s="17"/>
      <c r="H14" s="17" t="str">
        <f t="shared" si="0"/>
        <v/>
      </c>
      <c r="I14" s="17" t="str">
        <f t="shared" si="1"/>
        <v/>
      </c>
      <c r="J14" s="24" t="str">
        <f t="shared" si="2"/>
        <v/>
      </c>
      <c r="K14" s="11" t="str">
        <f t="shared" si="4"/>
        <v/>
      </c>
      <c r="P14">
        <v>7</v>
      </c>
      <c r="Q14">
        <v>0.5</v>
      </c>
      <c r="R14">
        <v>1.9</v>
      </c>
    </row>
    <row r="15" spans="1:18">
      <c r="A15" s="3"/>
      <c r="B15" s="4"/>
      <c r="C15" s="15" t="s">
        <v>45</v>
      </c>
      <c r="D15" s="33"/>
      <c r="E15" s="15" t="s">
        <v>11</v>
      </c>
      <c r="F15" s="16">
        <v>0.75</v>
      </c>
      <c r="G15" s="17"/>
      <c r="H15" s="17" t="str">
        <f t="shared" si="0"/>
        <v/>
      </c>
      <c r="I15" s="17" t="str">
        <f t="shared" si="1"/>
        <v/>
      </c>
      <c r="J15" s="24" t="str">
        <f t="shared" si="2"/>
        <v/>
      </c>
      <c r="K15" s="11" t="str">
        <f t="shared" si="4"/>
        <v/>
      </c>
      <c r="P15">
        <v>8</v>
      </c>
      <c r="Q15">
        <v>0.5</v>
      </c>
      <c r="R15">
        <v>1.9</v>
      </c>
    </row>
    <row r="16" spans="1:18">
      <c r="A16" s="3"/>
      <c r="B16" s="4"/>
      <c r="C16" s="15" t="s">
        <v>7</v>
      </c>
      <c r="D16" s="33"/>
      <c r="E16" s="15" t="s">
        <v>11</v>
      </c>
      <c r="F16" s="16">
        <v>15</v>
      </c>
      <c r="G16" s="17"/>
      <c r="H16" s="17" t="str">
        <f t="shared" si="0"/>
        <v/>
      </c>
      <c r="I16" s="17" t="str">
        <f t="shared" si="1"/>
        <v/>
      </c>
      <c r="J16" s="24" t="str">
        <f t="shared" si="2"/>
        <v/>
      </c>
      <c r="K16" s="11" t="str">
        <f t="shared" si="4"/>
        <v/>
      </c>
      <c r="P16">
        <v>9</v>
      </c>
      <c r="Q16">
        <v>0.5</v>
      </c>
      <c r="R16">
        <v>1.9</v>
      </c>
    </row>
    <row r="17" spans="1:18">
      <c r="A17" s="3"/>
      <c r="B17" s="4"/>
      <c r="C17" s="15" t="s">
        <v>8</v>
      </c>
      <c r="D17" s="33"/>
      <c r="E17" s="15" t="s">
        <v>17</v>
      </c>
      <c r="F17" s="16">
        <v>23</v>
      </c>
      <c r="G17" s="17"/>
      <c r="H17" s="17" t="str">
        <f t="shared" si="0"/>
        <v/>
      </c>
      <c r="I17" s="17" t="str">
        <f t="shared" si="1"/>
        <v/>
      </c>
      <c r="J17" s="24" t="str">
        <f t="shared" si="2"/>
        <v/>
      </c>
      <c r="K17" s="11" t="str">
        <f t="shared" si="4"/>
        <v/>
      </c>
      <c r="P17">
        <v>10</v>
      </c>
      <c r="Q17">
        <v>0.5</v>
      </c>
      <c r="R17">
        <v>1.9</v>
      </c>
    </row>
    <row r="18" spans="1:18">
      <c r="A18" s="3"/>
      <c r="B18" s="4"/>
      <c r="C18" s="15" t="s">
        <v>9</v>
      </c>
      <c r="D18" s="33"/>
      <c r="E18" s="15" t="s">
        <v>18</v>
      </c>
      <c r="F18" s="20" t="s">
        <v>12</v>
      </c>
      <c r="G18" s="17"/>
      <c r="H18" s="17" t="str">
        <f t="shared" si="0"/>
        <v/>
      </c>
      <c r="I18" s="17" t="str">
        <f t="shared" si="1"/>
        <v/>
      </c>
      <c r="J18" s="24" t="str">
        <f>IF(I18="","",IF(OR(I18&gt;9,I18&lt;6), "FAIL","OK"))</f>
        <v/>
      </c>
      <c r="K18" s="11" t="str">
        <f t="shared" si="4"/>
        <v/>
      </c>
      <c r="P18">
        <v>11</v>
      </c>
      <c r="Q18">
        <v>0.5</v>
      </c>
      <c r="R18">
        <v>1.9</v>
      </c>
    </row>
    <row r="19" spans="1:18">
      <c r="A19" s="3"/>
      <c r="B19" s="4"/>
      <c r="C19" s="15" t="s">
        <v>46</v>
      </c>
      <c r="D19" s="33"/>
      <c r="E19" s="19" t="s">
        <v>16</v>
      </c>
      <c r="F19" s="21" t="s">
        <v>13</v>
      </c>
      <c r="G19" s="17"/>
      <c r="H19" s="17" t="str">
        <f t="shared" si="0"/>
        <v/>
      </c>
      <c r="I19" s="17" t="str">
        <f t="shared" si="1"/>
        <v/>
      </c>
      <c r="J19" s="24" t="str">
        <f>IF(I19="","",IF(D10&lt;0.2,"N/A",IF(I10&gt;VLOOKUP(ROUND(I19,0),P7:Q47,2,TRUE),"OK","FAIL")))</f>
        <v/>
      </c>
      <c r="K19" s="11" t="str">
        <f>IF(OR(I19="",J19="N/A"),"",IF(J19="FAIL","High likelihood of a water infiltration problem.",IF(I10&lt;VLOOKUP(ROUND(I19,0),P7:R47,3,TRUE),"Moderate risk of water infiltration problem.","")))</f>
        <v/>
      </c>
      <c r="P19">
        <v>12</v>
      </c>
      <c r="Q19">
        <v>0.5</v>
      </c>
      <c r="R19">
        <v>1.9</v>
      </c>
    </row>
    <row r="20" spans="1:18">
      <c r="A20" s="3"/>
      <c r="B20" s="5"/>
      <c r="C20" s="25" t="s">
        <v>19</v>
      </c>
      <c r="D20" s="14"/>
      <c r="E20" s="13"/>
      <c r="F20" s="13"/>
      <c r="G20" s="13"/>
      <c r="H20" s="13"/>
      <c r="I20" s="13"/>
      <c r="J20" s="14"/>
      <c r="K20" s="25"/>
      <c r="P20">
        <v>13</v>
      </c>
      <c r="Q20">
        <v>1.3</v>
      </c>
      <c r="R20">
        <v>2.9</v>
      </c>
    </row>
    <row r="21" spans="1:18">
      <c r="A21" s="3"/>
      <c r="B21" s="4"/>
      <c r="C21" s="15" t="s">
        <v>23</v>
      </c>
      <c r="D21" s="33"/>
      <c r="E21" s="15" t="s">
        <v>11</v>
      </c>
      <c r="F21" s="15">
        <v>5</v>
      </c>
      <c r="G21" s="15"/>
      <c r="H21" s="15" t="str">
        <f t="shared" ref="H21:H36" si="5">IF(D21="","",IF(LEFT(D21,1)="&lt;","ND","VAL"))</f>
        <v/>
      </c>
      <c r="I21" s="15" t="str">
        <f t="shared" ref="I21:I36" si="6">IF(H21="","",IF(H21="VAL",D21,VALUE(RIGHT(D21,LEN(D21)-1))))</f>
        <v/>
      </c>
      <c r="J21" s="24" t="str">
        <f t="shared" ref="J21:J36" si="7">IF(I21="","",IF(I21&gt;F21, "FAIL","OK"))</f>
        <v/>
      </c>
      <c r="K21" s="11" t="str">
        <f t="shared" ref="K21:K36" si="8">IF(I21="","",IF(AND(H21="ND",I21&gt;F21),"Detection limit too high",""))</f>
        <v/>
      </c>
      <c r="P21">
        <v>14</v>
      </c>
      <c r="Q21">
        <v>1.3</v>
      </c>
      <c r="R21">
        <v>2.9</v>
      </c>
    </row>
    <row r="22" spans="1:18">
      <c r="A22" s="3"/>
      <c r="B22" s="4"/>
      <c r="C22" s="15" t="s">
        <v>24</v>
      </c>
      <c r="D22" s="33"/>
      <c r="E22" s="15" t="s">
        <v>11</v>
      </c>
      <c r="F22" s="22">
        <v>0.1</v>
      </c>
      <c r="G22" s="15"/>
      <c r="H22" s="15" t="str">
        <f t="shared" si="5"/>
        <v/>
      </c>
      <c r="I22" s="15" t="str">
        <f t="shared" si="6"/>
        <v/>
      </c>
      <c r="J22" s="24" t="str">
        <f t="shared" si="7"/>
        <v/>
      </c>
      <c r="K22" s="11" t="str">
        <f t="shared" si="8"/>
        <v/>
      </c>
      <c r="P22">
        <v>15</v>
      </c>
      <c r="Q22">
        <v>1.3</v>
      </c>
      <c r="R22">
        <v>2.9</v>
      </c>
    </row>
    <row r="23" spans="1:18">
      <c r="A23" s="3"/>
      <c r="B23" s="4"/>
      <c r="C23" s="15" t="s">
        <v>25</v>
      </c>
      <c r="D23" s="33"/>
      <c r="E23" s="15" t="s">
        <v>11</v>
      </c>
      <c r="F23" s="22">
        <v>0.1</v>
      </c>
      <c r="G23" s="15"/>
      <c r="H23" s="15" t="str">
        <f t="shared" si="5"/>
        <v/>
      </c>
      <c r="I23" s="15" t="str">
        <f t="shared" si="6"/>
        <v/>
      </c>
      <c r="J23" s="24" t="str">
        <f t="shared" si="7"/>
        <v/>
      </c>
      <c r="K23" s="11" t="str">
        <f t="shared" si="8"/>
        <v/>
      </c>
      <c r="P23">
        <v>16</v>
      </c>
      <c r="Q23">
        <v>1.3</v>
      </c>
      <c r="R23">
        <v>2.9</v>
      </c>
    </row>
    <row r="24" spans="1:18">
      <c r="A24" s="3"/>
      <c r="B24" s="4"/>
      <c r="C24" s="15" t="s">
        <v>26</v>
      </c>
      <c r="D24" s="33"/>
      <c r="E24" s="15" t="s">
        <v>11</v>
      </c>
      <c r="F24" s="15">
        <v>0.01</v>
      </c>
      <c r="G24" s="15"/>
      <c r="H24" s="15" t="str">
        <f t="shared" si="5"/>
        <v/>
      </c>
      <c r="I24" s="15" t="str">
        <f t="shared" si="6"/>
        <v/>
      </c>
      <c r="J24" s="24" t="str">
        <f t="shared" si="7"/>
        <v/>
      </c>
      <c r="K24" s="11" t="str">
        <f t="shared" si="8"/>
        <v/>
      </c>
      <c r="P24">
        <v>17</v>
      </c>
      <c r="Q24">
        <v>1.3</v>
      </c>
      <c r="R24">
        <v>2.9</v>
      </c>
    </row>
    <row r="25" spans="1:18">
      <c r="A25" s="3"/>
      <c r="B25" s="4"/>
      <c r="C25" s="15" t="s">
        <v>27</v>
      </c>
      <c r="D25" s="33"/>
      <c r="E25" s="15" t="s">
        <v>11</v>
      </c>
      <c r="F25" s="15">
        <v>0.1</v>
      </c>
      <c r="G25" s="15"/>
      <c r="H25" s="15" t="str">
        <f t="shared" si="5"/>
        <v/>
      </c>
      <c r="I25" s="15" t="str">
        <f t="shared" si="6"/>
        <v/>
      </c>
      <c r="J25" s="24" t="str">
        <f t="shared" si="7"/>
        <v/>
      </c>
      <c r="K25" s="11" t="str">
        <f t="shared" si="8"/>
        <v/>
      </c>
      <c r="P25">
        <v>18</v>
      </c>
      <c r="Q25">
        <v>1.3</v>
      </c>
      <c r="R25">
        <v>2.9</v>
      </c>
    </row>
    <row r="26" spans="1:18">
      <c r="A26" s="3"/>
      <c r="B26" s="4"/>
      <c r="C26" s="15" t="s">
        <v>28</v>
      </c>
      <c r="D26" s="33"/>
      <c r="E26" s="15" t="s">
        <v>11</v>
      </c>
      <c r="F26" s="15">
        <v>0.05</v>
      </c>
      <c r="G26" s="15"/>
      <c r="H26" s="15" t="str">
        <f t="shared" si="5"/>
        <v/>
      </c>
      <c r="I26" s="15" t="str">
        <f t="shared" si="6"/>
        <v/>
      </c>
      <c r="J26" s="24" t="str">
        <f t="shared" si="7"/>
        <v/>
      </c>
      <c r="K26" s="11" t="str">
        <f t="shared" si="8"/>
        <v/>
      </c>
      <c r="P26">
        <v>19</v>
      </c>
      <c r="Q26">
        <v>1.3</v>
      </c>
      <c r="R26">
        <v>2.9</v>
      </c>
    </row>
    <row r="27" spans="1:18">
      <c r="A27" s="3"/>
      <c r="B27" s="4"/>
      <c r="C27" s="15" t="s">
        <v>29</v>
      </c>
      <c r="D27" s="33"/>
      <c r="E27" s="15" t="s">
        <v>11</v>
      </c>
      <c r="F27" s="15">
        <v>0.2</v>
      </c>
      <c r="G27" s="15"/>
      <c r="H27" s="15" t="str">
        <f t="shared" si="5"/>
        <v/>
      </c>
      <c r="I27" s="15" t="str">
        <f t="shared" si="6"/>
        <v/>
      </c>
      <c r="J27" s="24" t="str">
        <f t="shared" si="7"/>
        <v/>
      </c>
      <c r="K27" s="11" t="str">
        <f t="shared" si="8"/>
        <v/>
      </c>
      <c r="P27">
        <v>20</v>
      </c>
      <c r="Q27">
        <v>1.3</v>
      </c>
      <c r="R27">
        <v>2.9</v>
      </c>
    </row>
    <row r="28" spans="1:18">
      <c r="A28" s="3"/>
      <c r="B28" s="4"/>
      <c r="C28" s="15" t="s">
        <v>30</v>
      </c>
      <c r="D28" s="33"/>
      <c r="E28" s="15" t="s">
        <v>11</v>
      </c>
      <c r="F28" s="23">
        <v>5</v>
      </c>
      <c r="G28" s="15"/>
      <c r="H28" s="15" t="str">
        <f t="shared" si="5"/>
        <v/>
      </c>
      <c r="I28" s="15" t="str">
        <f t="shared" si="6"/>
        <v/>
      </c>
      <c r="J28" s="24" t="str">
        <f t="shared" si="7"/>
        <v/>
      </c>
      <c r="K28" s="11" t="str">
        <f t="shared" si="8"/>
        <v/>
      </c>
      <c r="P28">
        <v>21</v>
      </c>
      <c r="Q28">
        <v>2.9</v>
      </c>
      <c r="R28">
        <v>5</v>
      </c>
    </row>
    <row r="29" spans="1:18">
      <c r="A29" s="3"/>
      <c r="B29" s="4"/>
      <c r="C29" s="15" t="s">
        <v>31</v>
      </c>
      <c r="D29" s="33"/>
      <c r="E29" s="15" t="s">
        <v>11</v>
      </c>
      <c r="F29" s="23">
        <v>5</v>
      </c>
      <c r="G29" s="15"/>
      <c r="H29" s="15" t="str">
        <f t="shared" si="5"/>
        <v/>
      </c>
      <c r="I29" s="15" t="str">
        <f t="shared" si="6"/>
        <v/>
      </c>
      <c r="J29" s="24" t="str">
        <f t="shared" si="7"/>
        <v/>
      </c>
      <c r="K29" s="11" t="str">
        <f t="shared" si="8"/>
        <v/>
      </c>
      <c r="P29">
        <v>22</v>
      </c>
      <c r="Q29">
        <v>2.9</v>
      </c>
      <c r="R29">
        <v>5</v>
      </c>
    </row>
    <row r="30" spans="1:18">
      <c r="A30" s="3"/>
      <c r="B30" s="4"/>
      <c r="C30" s="15" t="s">
        <v>32</v>
      </c>
      <c r="D30" s="33"/>
      <c r="E30" s="15" t="s">
        <v>11</v>
      </c>
      <c r="F30" s="15">
        <v>2.5</v>
      </c>
      <c r="G30" s="15"/>
      <c r="H30" s="15" t="str">
        <f t="shared" si="5"/>
        <v/>
      </c>
      <c r="I30" s="15" t="str">
        <f t="shared" si="6"/>
        <v/>
      </c>
      <c r="J30" s="24" t="str">
        <f t="shared" si="7"/>
        <v/>
      </c>
      <c r="K30" s="11" t="str">
        <f t="shared" si="8"/>
        <v/>
      </c>
      <c r="P30">
        <v>23</v>
      </c>
      <c r="Q30">
        <v>2.9</v>
      </c>
      <c r="R30">
        <v>5</v>
      </c>
    </row>
    <row r="31" spans="1:18">
      <c r="A31" s="3"/>
      <c r="B31" s="4"/>
      <c r="C31" s="15" t="s">
        <v>33</v>
      </c>
      <c r="D31" s="33"/>
      <c r="E31" s="15" t="s">
        <v>11</v>
      </c>
      <c r="F31" s="15">
        <v>0.2</v>
      </c>
      <c r="G31" s="15"/>
      <c r="H31" s="15" t="str">
        <f t="shared" si="5"/>
        <v/>
      </c>
      <c r="I31" s="15" t="str">
        <f t="shared" si="6"/>
        <v/>
      </c>
      <c r="J31" s="24" t="str">
        <f t="shared" si="7"/>
        <v/>
      </c>
      <c r="K31" s="11" t="str">
        <f t="shared" si="8"/>
        <v/>
      </c>
      <c r="P31">
        <v>24</v>
      </c>
      <c r="Q31">
        <v>2.9</v>
      </c>
      <c r="R31">
        <v>5</v>
      </c>
    </row>
    <row r="32" spans="1:18">
      <c r="A32" s="3"/>
      <c r="B32" s="4"/>
      <c r="C32" s="15" t="s">
        <v>34</v>
      </c>
      <c r="D32" s="33"/>
      <c r="E32" s="15" t="s">
        <v>11</v>
      </c>
      <c r="F32" s="15">
        <v>0.01</v>
      </c>
      <c r="G32" s="15"/>
      <c r="H32" s="15" t="str">
        <f t="shared" si="5"/>
        <v/>
      </c>
      <c r="I32" s="15" t="str">
        <f t="shared" si="6"/>
        <v/>
      </c>
      <c r="J32" s="24" t="str">
        <f t="shared" si="7"/>
        <v/>
      </c>
      <c r="K32" s="11" t="str">
        <f t="shared" si="8"/>
        <v/>
      </c>
      <c r="P32">
        <v>25</v>
      </c>
      <c r="Q32">
        <v>2.9</v>
      </c>
      <c r="R32">
        <v>5</v>
      </c>
    </row>
    <row r="33" spans="1:18">
      <c r="A33" s="3"/>
      <c r="B33" s="4"/>
      <c r="C33" s="15" t="s">
        <v>35</v>
      </c>
      <c r="D33" s="33"/>
      <c r="E33" s="15" t="s">
        <v>11</v>
      </c>
      <c r="F33" s="15">
        <v>0.2</v>
      </c>
      <c r="G33" s="15"/>
      <c r="H33" s="15" t="str">
        <f t="shared" si="5"/>
        <v/>
      </c>
      <c r="I33" s="15" t="str">
        <f t="shared" si="6"/>
        <v/>
      </c>
      <c r="J33" s="24" t="str">
        <f t="shared" si="7"/>
        <v/>
      </c>
      <c r="K33" s="11" t="str">
        <f t="shared" si="8"/>
        <v/>
      </c>
      <c r="P33">
        <v>26</v>
      </c>
      <c r="Q33">
        <v>2.9</v>
      </c>
      <c r="R33">
        <v>5</v>
      </c>
    </row>
    <row r="34" spans="1:18">
      <c r="A34" s="3"/>
      <c r="B34" s="4"/>
      <c r="C34" s="15" t="s">
        <v>36</v>
      </c>
      <c r="D34" s="33"/>
      <c r="E34" s="15" t="s">
        <v>11</v>
      </c>
      <c r="F34" s="15">
        <v>0.02</v>
      </c>
      <c r="G34" s="15"/>
      <c r="H34" s="15" t="str">
        <f t="shared" si="5"/>
        <v/>
      </c>
      <c r="I34" s="15" t="str">
        <f t="shared" si="6"/>
        <v/>
      </c>
      <c r="J34" s="24" t="str">
        <f t="shared" si="7"/>
        <v/>
      </c>
      <c r="K34" s="11" t="str">
        <f t="shared" si="8"/>
        <v/>
      </c>
      <c r="P34">
        <v>27</v>
      </c>
      <c r="Q34">
        <v>2.9</v>
      </c>
      <c r="R34">
        <v>5</v>
      </c>
    </row>
    <row r="35" spans="1:18">
      <c r="A35" s="3"/>
      <c r="B35" s="4"/>
      <c r="C35" s="15" t="s">
        <v>37</v>
      </c>
      <c r="D35" s="33"/>
      <c r="E35" s="15" t="s">
        <v>11</v>
      </c>
      <c r="F35" s="15">
        <v>0.1</v>
      </c>
      <c r="G35" s="15"/>
      <c r="H35" s="15" t="str">
        <f t="shared" si="5"/>
        <v/>
      </c>
      <c r="I35" s="15" t="str">
        <f t="shared" si="6"/>
        <v/>
      </c>
      <c r="J35" s="24" t="str">
        <f t="shared" si="7"/>
        <v/>
      </c>
      <c r="K35" s="11" t="str">
        <f t="shared" si="8"/>
        <v/>
      </c>
      <c r="P35">
        <v>28</v>
      </c>
      <c r="Q35">
        <v>2.9</v>
      </c>
      <c r="R35">
        <v>5</v>
      </c>
    </row>
    <row r="36" spans="1:18">
      <c r="A36" s="3"/>
      <c r="B36" s="4"/>
      <c r="C36" s="15" t="s">
        <v>38</v>
      </c>
      <c r="D36" s="33"/>
      <c r="E36" s="15" t="s">
        <v>11</v>
      </c>
      <c r="F36" s="23">
        <v>2</v>
      </c>
      <c r="G36" s="15"/>
      <c r="H36" s="15" t="str">
        <f t="shared" si="5"/>
        <v/>
      </c>
      <c r="I36" s="15" t="str">
        <f t="shared" si="6"/>
        <v/>
      </c>
      <c r="J36" s="24" t="str">
        <f t="shared" si="7"/>
        <v/>
      </c>
      <c r="K36" s="11" t="str">
        <f t="shared" si="8"/>
        <v/>
      </c>
      <c r="P36">
        <v>29</v>
      </c>
      <c r="Q36">
        <v>2.9</v>
      </c>
      <c r="R36">
        <v>5</v>
      </c>
    </row>
    <row r="37" spans="1:18">
      <c r="P37">
        <v>30</v>
      </c>
      <c r="Q37">
        <v>2.9</v>
      </c>
      <c r="R37">
        <v>5</v>
      </c>
    </row>
    <row r="38" spans="1:18">
      <c r="A38" s="34"/>
      <c r="P38">
        <v>31</v>
      </c>
      <c r="Q38">
        <v>2.9</v>
      </c>
      <c r="R38">
        <v>5</v>
      </c>
    </row>
    <row r="39" spans="1:18">
      <c r="P39">
        <v>32</v>
      </c>
      <c r="Q39">
        <v>2.9</v>
      </c>
      <c r="R39">
        <v>5</v>
      </c>
    </row>
    <row r="40" spans="1:18">
      <c r="C40" s="2"/>
      <c r="P40">
        <v>33</v>
      </c>
      <c r="Q40">
        <v>2.9</v>
      </c>
      <c r="R40">
        <v>5</v>
      </c>
    </row>
    <row r="41" spans="1:18">
      <c r="P41">
        <v>34</v>
      </c>
      <c r="Q41">
        <v>2.9</v>
      </c>
      <c r="R41">
        <v>5</v>
      </c>
    </row>
    <row r="42" spans="1:18">
      <c r="P42">
        <v>35</v>
      </c>
      <c r="Q42">
        <v>2.9</v>
      </c>
      <c r="R42">
        <v>5</v>
      </c>
    </row>
    <row r="43" spans="1:18">
      <c r="P43">
        <v>36</v>
      </c>
      <c r="Q43">
        <v>2.9</v>
      </c>
      <c r="R43">
        <v>5</v>
      </c>
    </row>
    <row r="44" spans="1:18">
      <c r="P44">
        <v>37</v>
      </c>
      <c r="Q44">
        <v>2.9</v>
      </c>
      <c r="R44">
        <v>5</v>
      </c>
    </row>
    <row r="45" spans="1:18">
      <c r="P45">
        <v>38</v>
      </c>
      <c r="Q45">
        <v>2.9</v>
      </c>
      <c r="R45">
        <v>5</v>
      </c>
    </row>
    <row r="46" spans="1:18">
      <c r="P46">
        <v>39</v>
      </c>
      <c r="Q46">
        <v>2.9</v>
      </c>
      <c r="R46">
        <v>5</v>
      </c>
    </row>
    <row r="47" spans="1:18">
      <c r="P47">
        <v>40</v>
      </c>
      <c r="Q47">
        <v>2.9</v>
      </c>
      <c r="R47">
        <v>5</v>
      </c>
    </row>
  </sheetData>
  <sheetProtection password="DCFF" sheet="1" objects="1" scenarios="1"/>
  <mergeCells count="2">
    <mergeCell ref="C2:K2"/>
    <mergeCell ref="C3:K3"/>
  </mergeCells>
  <conditionalFormatting sqref="J21:J36 J7:J19">
    <cfRule type="cellIs" dxfId="1" priority="5" operator="equal">
      <formula>"OK"</formula>
    </cfRule>
    <cfRule type="cellIs" dxfId="0" priority="6" operator="equal">
      <formula>"FAIL"</formula>
    </cfRule>
  </conditionalFormatting>
  <pageMargins left="0.7" right="0.7" top="0.61" bottom="0.75" header="0.3" footer="0.3"/>
  <pageSetup scale="73" fitToHeight="5" orientation="portrait" r:id="rId1"/>
  <headerFooter>
    <oddHeader>&amp;ROregon Department of Environmental Quality</oddHeader>
    <oddFooter>&amp;RLast updated: 04/04/2014
By: Ron Doughten</oddFooter>
  </headerFooter>
  <drawing r:id="rId2"/>
</worksheet>
</file>

<file path=xl/worksheets/sheet2.xml><?xml version="1.0" encoding="utf-8"?>
<worksheet xmlns="http://schemas.openxmlformats.org/spreadsheetml/2006/main" xmlns:r="http://schemas.openxmlformats.org/officeDocument/2006/relationships">
  <dimension ref="A1:B42"/>
  <sheetViews>
    <sheetView workbookViewId="0">
      <selection activeCell="B42" sqref="A1:B42"/>
    </sheetView>
  </sheetViews>
  <sheetFormatPr defaultRowHeight="15"/>
  <sheetData>
    <row r="1" spans="1:2">
      <c r="A1" t="s">
        <v>10</v>
      </c>
      <c r="B1" t="s">
        <v>22</v>
      </c>
    </row>
    <row r="2" spans="1:2">
      <c r="A2">
        <v>0</v>
      </c>
      <c r="B2">
        <v>0.2</v>
      </c>
    </row>
    <row r="3" spans="1:2">
      <c r="A3">
        <v>1</v>
      </c>
      <c r="B3">
        <v>0.2</v>
      </c>
    </row>
    <row r="4" spans="1:2">
      <c r="A4">
        <v>2</v>
      </c>
      <c r="B4">
        <v>0.2</v>
      </c>
    </row>
    <row r="5" spans="1:2">
      <c r="A5">
        <v>3</v>
      </c>
      <c r="B5">
        <v>0.3</v>
      </c>
    </row>
    <row r="6" spans="1:2">
      <c r="A6">
        <v>4</v>
      </c>
      <c r="B6">
        <v>0.3</v>
      </c>
    </row>
    <row r="7" spans="1:2">
      <c r="A7">
        <v>5</v>
      </c>
      <c r="B7">
        <v>0.3</v>
      </c>
    </row>
    <row r="8" spans="1:2">
      <c r="A8">
        <v>6</v>
      </c>
      <c r="B8">
        <v>0.3</v>
      </c>
    </row>
    <row r="9" spans="1:2">
      <c r="A9">
        <v>7</v>
      </c>
      <c r="B9">
        <v>0.5</v>
      </c>
    </row>
    <row r="10" spans="1:2">
      <c r="A10">
        <v>8</v>
      </c>
      <c r="B10">
        <v>0.5</v>
      </c>
    </row>
    <row r="11" spans="1:2">
      <c r="A11">
        <v>9</v>
      </c>
      <c r="B11">
        <v>0.5</v>
      </c>
    </row>
    <row r="12" spans="1:2">
      <c r="A12">
        <v>10</v>
      </c>
      <c r="B12">
        <v>0.5</v>
      </c>
    </row>
    <row r="13" spans="1:2">
      <c r="A13">
        <v>11</v>
      </c>
      <c r="B13">
        <v>0.5</v>
      </c>
    </row>
    <row r="14" spans="1:2">
      <c r="A14">
        <v>12</v>
      </c>
      <c r="B14">
        <v>0.5</v>
      </c>
    </row>
    <row r="15" spans="1:2">
      <c r="A15">
        <v>13</v>
      </c>
      <c r="B15">
        <v>1.3</v>
      </c>
    </row>
    <row r="16" spans="1:2">
      <c r="A16">
        <v>14</v>
      </c>
      <c r="B16">
        <v>1.3</v>
      </c>
    </row>
    <row r="17" spans="1:2">
      <c r="A17">
        <v>15</v>
      </c>
      <c r="B17">
        <v>1.3</v>
      </c>
    </row>
    <row r="18" spans="1:2">
      <c r="A18">
        <v>16</v>
      </c>
      <c r="B18">
        <v>1.3</v>
      </c>
    </row>
    <row r="19" spans="1:2">
      <c r="A19">
        <v>17</v>
      </c>
      <c r="B19">
        <v>1.3</v>
      </c>
    </row>
    <row r="20" spans="1:2">
      <c r="A20">
        <v>18</v>
      </c>
      <c r="B20">
        <v>1.3</v>
      </c>
    </row>
    <row r="21" spans="1:2">
      <c r="A21">
        <v>19</v>
      </c>
      <c r="B21">
        <v>1.3</v>
      </c>
    </row>
    <row r="22" spans="1:2">
      <c r="A22">
        <v>20</v>
      </c>
      <c r="B22">
        <v>1.3</v>
      </c>
    </row>
    <row r="23" spans="1:2">
      <c r="A23">
        <v>21</v>
      </c>
      <c r="B23">
        <v>2.9</v>
      </c>
    </row>
    <row r="24" spans="1:2">
      <c r="A24">
        <v>22</v>
      </c>
      <c r="B24">
        <v>2.9</v>
      </c>
    </row>
    <row r="25" spans="1:2">
      <c r="A25">
        <v>23</v>
      </c>
      <c r="B25">
        <v>2.9</v>
      </c>
    </row>
    <row r="26" spans="1:2">
      <c r="A26">
        <v>24</v>
      </c>
      <c r="B26">
        <v>2.9</v>
      </c>
    </row>
    <row r="27" spans="1:2">
      <c r="A27">
        <v>25</v>
      </c>
      <c r="B27">
        <v>2.9</v>
      </c>
    </row>
    <row r="28" spans="1:2">
      <c r="A28">
        <v>26</v>
      </c>
      <c r="B28">
        <v>2.9</v>
      </c>
    </row>
    <row r="29" spans="1:2">
      <c r="A29">
        <v>27</v>
      </c>
      <c r="B29">
        <v>2.9</v>
      </c>
    </row>
    <row r="30" spans="1:2">
      <c r="A30">
        <v>28</v>
      </c>
      <c r="B30">
        <v>2.9</v>
      </c>
    </row>
    <row r="31" spans="1:2">
      <c r="A31">
        <v>29</v>
      </c>
      <c r="B31">
        <v>2.9</v>
      </c>
    </row>
    <row r="32" spans="1:2">
      <c r="A32">
        <v>30</v>
      </c>
      <c r="B32">
        <v>2.9</v>
      </c>
    </row>
    <row r="33" spans="1:2">
      <c r="A33">
        <v>31</v>
      </c>
      <c r="B33">
        <v>2.9</v>
      </c>
    </row>
    <row r="34" spans="1:2">
      <c r="A34">
        <v>32</v>
      </c>
      <c r="B34">
        <v>2.9</v>
      </c>
    </row>
    <row r="35" spans="1:2">
      <c r="A35">
        <v>33</v>
      </c>
      <c r="B35">
        <v>2.9</v>
      </c>
    </row>
    <row r="36" spans="1:2">
      <c r="A36">
        <v>34</v>
      </c>
      <c r="B36">
        <v>2.9</v>
      </c>
    </row>
    <row r="37" spans="1:2">
      <c r="A37">
        <v>35</v>
      </c>
      <c r="B37">
        <v>2.9</v>
      </c>
    </row>
    <row r="38" spans="1:2">
      <c r="A38">
        <v>36</v>
      </c>
      <c r="B38">
        <v>2.9</v>
      </c>
    </row>
    <row r="39" spans="1:2">
      <c r="A39">
        <v>37</v>
      </c>
      <c r="B39">
        <v>2.9</v>
      </c>
    </row>
    <row r="40" spans="1:2">
      <c r="A40">
        <v>38</v>
      </c>
      <c r="B40">
        <v>2.9</v>
      </c>
    </row>
    <row r="41" spans="1:2">
      <c r="A41">
        <v>39</v>
      </c>
      <c r="B41">
        <v>2.9</v>
      </c>
    </row>
    <row r="42" spans="1:2">
      <c r="A42">
        <v>40</v>
      </c>
      <c r="B42">
        <v>2.9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CC8800C0FDBD74BB7EF83F539002170" ma:contentTypeVersion="42" ma:contentTypeDescription="Create a new document." ma:contentTypeScope="" ma:versionID="bec8dbed0150e3406aba63fe0a3ae0ad">
  <xsd:schema xmlns:xsd="http://www.w3.org/2001/XMLSchema" xmlns:xs="http://www.w3.org/2001/XMLSchema" xmlns:p="http://schemas.microsoft.com/office/2006/metadata/properties" xmlns:ns1="http://schemas.microsoft.com/sharepoint/v3" xmlns:ns2="a1a0681f-cb63-4b8d-afdc-dedbdb8d1bfa" xmlns:ns3="c90e9d8d-db18-49dc-a3f3-48f2701f1e15" xmlns:ns4="122d8a75-5caa-4c72-8be8-02ac38e9d51e" targetNamespace="http://schemas.microsoft.com/office/2006/metadata/properties" ma:root="true" ma:fieldsID="752ea26161327bfa8687477da3886e55" ns1:_="" ns2:_="" ns3:_="" ns4:_="">
    <xsd:import namespace="http://schemas.microsoft.com/sharepoint/v3"/>
    <xsd:import namespace="a1a0681f-cb63-4b8d-afdc-dedbdb8d1bfa"/>
    <xsd:import namespace="c90e9d8d-db18-49dc-a3f3-48f2701f1e15"/>
    <xsd:import namespace="122d8a75-5caa-4c72-8be8-02ac38e9d51e"/>
    <xsd:element name="properties">
      <xsd:complexType>
        <xsd:sequence>
          <xsd:element name="documentManagement">
            <xsd:complexType>
              <xsd:all>
                <xsd:element ref="ns1:PublishingStartDate" minOccurs="0"/>
                <xsd:element ref="ns1:PublishingExpirationDate" minOccurs="0"/>
                <xsd:element ref="ns2:SharedWithUsers" minOccurs="0"/>
                <xsd:element ref="ns3:Document_x0020_Description" minOccurs="0"/>
                <xsd:element ref="ns3:Permit_x0020_Type" minOccurs="0"/>
                <xsd:element ref="ns3:Program" minOccurs="0"/>
                <xsd:element ref="ns3:Tags" minOccurs="0"/>
                <xsd:element ref="ns3:Series" minOccurs="0"/>
                <xsd:element ref="ns4:Progra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 ma:hidden="true" ma:internalName="PublishingStartDate" ma:readOnly="false">
      <xsd:simpleType>
        <xsd:restriction base="dms:Unknown"/>
      </xsd:simpleType>
    </xsd:element>
    <xsd:element name="PublishingExpirationDate" ma:index="9" nillable="true" ma:displayName="Scheduling End Date" ma:description=""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1a0681f-cb63-4b8d-afdc-dedbdb8d1bf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90e9d8d-db18-49dc-a3f3-48f2701f1e15" elementFormDefault="qualified">
    <xsd:import namespace="http://schemas.microsoft.com/office/2006/documentManagement/types"/>
    <xsd:import namespace="http://schemas.microsoft.com/office/infopath/2007/PartnerControls"/>
    <xsd:element name="Document_x0020_Description" ma:index="11" nillable="true" ma:displayName="Document Description" ma:internalName="Document_x0020_Description" ma:readOnly="false">
      <xsd:simpleType>
        <xsd:restriction base="dms:Note">
          <xsd:maxLength value="255"/>
        </xsd:restriction>
      </xsd:simpleType>
    </xsd:element>
    <xsd:element name="Permit_x0020_Type" ma:index="12" nillable="true" ma:displayName="Permit Type" ma:default="Misc." ma:format="Dropdown" ma:internalName="Permit_x0020_Type" ma:readOnly="false">
      <xsd:simpleType>
        <xsd:restriction base="dms:Choice">
          <xsd:enumeration value="Misc."/>
          <xsd:enumeration value="Permitted Facility"/>
          <xsd:enumeration value="Basic ACDP"/>
          <xsd:enumeration value="General ACDP"/>
          <xsd:enumeration value="Simple, Standard and Constr ACDP"/>
          <xsd:enumeration value="Title V"/>
          <xsd:enumeration value="CAO ACDP"/>
          <xsd:enumeration value="Hazardous Waste"/>
          <xsd:enumeration value="401 Hydro Power"/>
          <xsd:enumeration value="Solid Waste"/>
          <xsd:enumeration value="Graywater"/>
          <xsd:enumeration value="MS4"/>
          <xsd:enumeration value="Mining"/>
          <xsd:enumeration value="NPDES"/>
          <xsd:enumeration value="Stormwater"/>
          <xsd:enumeration value="Wastewater"/>
          <xsd:enumeration value="WPCF"/>
        </xsd:restriction>
      </xsd:simpleType>
    </xsd:element>
    <xsd:element name="Program" ma:index="13" nillable="true" ma:displayName="Programs/Projects" ma:default="Select..." ma:format="Dropdown" ma:internalName="Program0" ma:readOnly="false">
      <xsd:simpleType>
        <xsd:union memberTypes="dms:Text">
          <xsd:simpleType>
            <xsd:restriction base="dms:Choice">
              <xsd:enumeration value="Select..."/>
              <xsd:enumeration value="AQ Monitoring"/>
              <xsd:enumeration value="AQ Permitting"/>
              <xsd:enumeration value="Air Toxics"/>
              <xsd:enumeration value="Asbestos"/>
              <xsd:enumeration value="Ballast Water"/>
              <xsd:enumeration value="Biosolids"/>
              <xsd:enumeration value="Brownfields"/>
              <xsd:enumeration value="Burning"/>
              <xsd:enumeration value="Clean Fuels"/>
              <xsd:enumeration value="CWSRF"/>
              <xsd:enumeration value="Compliance and Enforcement"/>
              <xsd:enumeration value="Composting"/>
              <xsd:enumeration value="Conversion Technology"/>
              <xsd:enumeration value="Disposal"/>
              <xsd:enumeration value="Drinking Water Protection"/>
              <xsd:enumeration value="Dry Cleaners"/>
              <xsd:enumeration value="E-Cycles"/>
              <xsd:enumeration value="Emergency Response"/>
              <xsd:enumeration value="ECO"/>
              <xsd:enumeration value="Environmental Cleanup"/>
              <xsd:enumeration value="Food Waste"/>
              <xsd:enumeration value="Gasoline Vapor Recovery"/>
              <xsd:enumeration value="Green Building"/>
              <xsd:enumeration value="GHG"/>
              <xsd:enumeration value="Groundwater"/>
              <xsd:enumeration value="Hazardous Waste"/>
              <xsd:enumeration value="Heat Smart"/>
              <xsd:enumeration value="HOT"/>
              <xsd:enumeration value="Household Hazardous Waste"/>
              <xsd:enumeration value="Industrial Pretreatment"/>
              <xsd:enumeration value="Infectious Waste"/>
              <xsd:enumeration value="LUST"/>
              <xsd:enumeration value="Materials Management"/>
              <xsd:enumeration value="Mercury"/>
              <xsd:enumeration value="Nonpoint Source"/>
              <xsd:enumeration value="Nuisance Odor"/>
              <xsd:enumeration value="Onsite Septic"/>
              <xsd:enumeration value="Clean Diesel"/>
              <xsd:enumeration value="Clean Fuels"/>
              <xsd:enumeration value="E-Cycles"/>
              <xsd:enumeration value="LEV"/>
              <xsd:enumeration value="Paint"/>
              <xsd:enumeration value="Pesticide Stewardship"/>
              <xsd:enumeration value="Product Stewardship"/>
              <xsd:enumeration value="PPA"/>
              <xsd:enumeration value="Toxics Reduction"/>
              <xsd:enumeration value="Regional Solutions"/>
              <xsd:enumeration value="Section 401 Hydropower"/>
              <xsd:enumeration value="Section 401 Removal and Fill"/>
              <xsd:enumeration value="Site Assessment"/>
              <xsd:enumeration value="Small Business Assistance"/>
              <xsd:enumeration value="Solid Waste Disposal"/>
              <xsd:enumeration value="Solid Waste Permits"/>
              <xsd:enumeration value="Supplemental Environmental Projects"/>
              <xsd:enumeration value="Tanks Program"/>
              <xsd:enumeration value="TMDL"/>
              <xsd:enumeration value="Tribal Relations"/>
              <xsd:enumeration value="UIC"/>
              <xsd:enumeration value="Universal Waste"/>
              <xsd:enumeration value="UST"/>
              <xsd:enumeration value="VIP"/>
              <xsd:enumeration value="Waste Prevention and Reuse"/>
              <xsd:enumeration value="Waste Recovery"/>
              <xsd:enumeration value="Wastewater Operator Certification"/>
              <xsd:enumeration value="WQ Assessment"/>
              <xsd:enumeration value="WQ Credit Trading"/>
              <xsd:enumeration value="WQ Monitoring"/>
              <xsd:enumeration value="WQ Permits"/>
              <xsd:enumeration value="WQ Standards"/>
              <xsd:enumeration value="WQ Toxics Monitoring"/>
              <xsd:enumeration value="Water Reuse"/>
              <xsd:enumeration value="Wood Stoves"/>
              <xsd:enumeration value="Columbia Slough"/>
              <xsd:enumeration value="NoPo Odor"/>
              <xsd:enumeration value="Jordan Cove"/>
              <xsd:enumeration value="Portland Harbor"/>
              <xsd:enumeration value="Columbia Pacific Bio-Refinery"/>
              <xsd:enumeration value="AmeriTies"/>
              <xsd:enumeration value="Ashland Railroad"/>
              <xsd:enumeration value="Bullseye Glass"/>
              <xsd:enumeration value="Coyote Island"/>
              <xsd:enumeration value="Daimler Trucks"/>
              <xsd:enumeration value="Gasoline Terminals NW Portland"/>
              <xsd:enumeration value="Grimm's Fuel"/>
              <xsd:enumeration value="Hollingsworth &amp; Vose"/>
              <xsd:enumeration value="Intel"/>
              <xsd:enumeration value="PGE Boardman"/>
              <xsd:enumeration value="Precision Castparts"/>
              <xsd:enumeration value="Riverbend Landfill"/>
              <xsd:enumeration value="Umatilla Chemical Depot"/>
              <xsd:enumeration value="Uroboros Glass"/>
              <xsd:enumeration value="VW"/>
              <xsd:enumeration value="Greenhouse Gas/Climate"/>
            </xsd:restriction>
          </xsd:simpleType>
        </xsd:union>
      </xsd:simpleType>
    </xsd:element>
    <xsd:element name="Tags" ma:index="14" nillable="true" ma:displayName="Tags" ma:internalName="Tags" ma:readOnly="false">
      <xsd:simpleType>
        <xsd:restriction base="dms:Text">
          <xsd:maxLength value="255"/>
        </xsd:restriction>
      </xsd:simpleType>
    </xsd:element>
    <xsd:element name="Series" ma:index="15" nillable="true" ma:displayName="Series" ma:description="For ACDP and TV permits" ma:format="Dropdown" ma:internalName="Series" ma:readOnly="false">
      <xsd:simpleType>
        <xsd:restriction base="dms:Choice">
          <xsd:enumeration value="Administrative Forms (series AQ100)"/>
          <xsd:enumeration value="Administrative and General Facility Information (Series AP100)"/>
          <xsd:enumeration value="Cleaner Air Oregon (Series 500)"/>
          <xsd:enumeration value="Device and Equipment Forms (Series 200)"/>
          <xsd:enumeration value="Pollution Prevention and Control Devices (Series 300)"/>
          <xsd:enumeration value="Emissions Forms (Series 400)"/>
          <xsd:enumeration value="Applicable Requirements (Series AR400)"/>
          <xsd:enumeration value="Emission Factors (Series EF)"/>
          <xsd:enumeration value="Emissions Data (Series ED600)"/>
          <xsd:enumeration value="Emissions Unit Summary (Series EU500)"/>
          <xsd:enumeration value="Facility Device/Process Description (Series DV200)"/>
          <xsd:enumeration value="Miscellaneous (Series MF800)"/>
          <xsd:enumeration value="Modification Forms (Series MD900)"/>
          <xsd:enumeration value="Monitoring and Testing (Series CP700)"/>
          <xsd:enumeration value="Pollution Control Device Description (Series CD300)"/>
        </xsd:restriction>
      </xsd:simpleType>
    </xsd:element>
  </xsd:schema>
  <xsd:schema xmlns:xsd="http://www.w3.org/2001/XMLSchema" xmlns:xs="http://www.w3.org/2001/XMLSchema" xmlns:dms="http://schemas.microsoft.com/office/2006/documentManagement/types" xmlns:pc="http://schemas.microsoft.com/office/infopath/2007/PartnerControls" targetNamespace="122d8a75-5caa-4c72-8be8-02ac38e9d51e" elementFormDefault="qualified">
    <xsd:import namespace="http://schemas.microsoft.com/office/2006/documentManagement/types"/>
    <xsd:import namespace="http://schemas.microsoft.com/office/infopath/2007/PartnerControls"/>
    <xsd:element name="Program" ma:index="16" nillable="true" ma:displayName="Program" ma:default="Select..." ma:format="Dropdown" ma:internalName="Program">
      <xsd:simpleType>
        <xsd:union memberTypes="dms:Text">
          <xsd:simpleType>
            <xsd:restriction base="dms:Choice">
              <xsd:enumeration value="Select..."/>
              <xsd:enumeration value="AQ Permits"/>
              <xsd:enumeration value="AQ Monitoring"/>
              <xsd:enumeration value="Air Toxics"/>
              <xsd:enumeration value="Air toxics emissions inventory"/>
              <xsd:enumeration value="Asbestos"/>
              <xsd:enumeration value="Burning"/>
              <xsd:enumeration value="CAO"/>
              <xsd:enumeration value="Clean Fuels"/>
              <xsd:enumeration value="Diesel"/>
              <xsd:enumeration value="Eco"/>
              <xsd:enumeration value="Gasoline"/>
              <xsd:enumeration value="GHG"/>
              <xsd:enumeration value="Heatsmart"/>
              <xsd:enumeration value="Lev/Zev/EV"/>
              <xsd:enumeration value="Odor"/>
              <xsd:enumeration value="Regional haze"/>
              <xsd:enumeration value="Wood stoves"/>
              <xsd:enumeration value="AQ Permitting"/>
            </xsd:restriction>
          </xsd:simpleType>
        </xsd:un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Tags xmlns="c90e9d8d-db18-49dc-a3f3-48f2701f1e15" xsi:nil="true"/>
    <Permit_x0020_Type xmlns="c90e9d8d-db18-49dc-a3f3-48f2701f1e15">Misc.</Permit_x0020_Type>
    <Document_x0020_Description xmlns="c90e9d8d-db18-49dc-a3f3-48f2701f1e15" xsi:nil="true"/>
    <Program xmlns="c90e9d8d-db18-49dc-a3f3-48f2701f1e15">Select...</Program>
    <Series xmlns="c90e9d8d-db18-49dc-a3f3-48f2701f1e15" xsi:nil="true"/>
    <Program xmlns="122d8a75-5caa-4c72-8be8-02ac38e9d51e">Select...</Program>
  </documentManagement>
</p:properties>
</file>

<file path=customXml/itemProps1.xml><?xml version="1.0" encoding="utf-8"?>
<ds:datastoreItem xmlns:ds="http://schemas.openxmlformats.org/officeDocument/2006/customXml" ds:itemID="{27DECC67-DA2A-484B-929C-19D4C1234B97}"/>
</file>

<file path=customXml/itemProps2.xml><?xml version="1.0" encoding="utf-8"?>
<ds:datastoreItem xmlns:ds="http://schemas.openxmlformats.org/officeDocument/2006/customXml" ds:itemID="{3A0047D5-A9FD-4505-B2C3-A71568CC85AB}"/>
</file>

<file path=customXml/itemProps3.xml><?xml version="1.0" encoding="utf-8"?>
<ds:datastoreItem xmlns:ds="http://schemas.openxmlformats.org/officeDocument/2006/customXml" ds:itemID="{252980D4-0C33-4466-AE4A-3D09893E755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Calculator</vt:lpstr>
      <vt:lpstr>Sheet1</vt:lpstr>
      <vt:lpstr>Calculator!Print_Area</vt:lpstr>
    </vt:vector>
  </TitlesOfParts>
  <Company>State of Oregon Department of Environmental Quality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Ron Doughten</dc:creator>
  <cp:lastModifiedBy>mthomps</cp:lastModifiedBy>
  <cp:lastPrinted>2013-06-03T19:09:37Z</cp:lastPrinted>
  <dcterms:created xsi:type="dcterms:W3CDTF">2012-03-28T20:53:21Z</dcterms:created>
  <dcterms:modified xsi:type="dcterms:W3CDTF">2014-04-07T17:44:07Z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0x0101009CC8800C0FDBD74BB7EF83F539002170</vt:lpwstr>
  </property>
  <property fmtid="{D5CDD505-2E9C-101B-9397-08002B2CF9AE}" pid="6" name="Permit Type">
    <vt:lpwstr>Misc.</vt:lpwstr>
  </property>
  <property fmtid="{D5CDD505-2E9C-101B-9397-08002B2CF9AE}" pid="7" name="Program0">
    <vt:lpwstr>Select...</vt:lpwstr>
  </property>
</Properties>
</file>